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codeName="ThisWorkbook"/>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DAF4F3AE-2390-4166-B50F-36D34A0CFE5B}" xr6:coauthVersionLast="47" xr6:coauthVersionMax="47" xr10:uidLastSave="{00000000-0000-0000-0000-000000000000}"/>
  <bookViews>
    <workbookView xWindow="-108" yWindow="-108" windowWidth="23256" windowHeight="12456" tabRatio="573" firstSheet="84" activeTab="84" xr2:uid="{00000000-000D-0000-FFFF-FFFF00000000}"/>
  </bookViews>
  <sheets>
    <sheet name="foxz" sheetId="8" state="veryHidden" r:id="rId1"/>
    <sheet name="Kangatang" sheetId="31" state="veryHidden" r:id="rId2"/>
    <sheet name="Kangatang_2" sheetId="32" state="veryHidden" r:id="rId3"/>
    <sheet name="Kangatang_3" sheetId="33" state="veryHidden" r:id="rId4"/>
    <sheet name="Kangatang_4" sheetId="34" state="veryHidden" r:id="rId5"/>
    <sheet name="Kangatang_5" sheetId="35" state="veryHidden" r:id="rId6"/>
    <sheet name="Kangatang_6" sheetId="36" state="veryHidden" r:id="rId7"/>
    <sheet name="Kangatang_7" sheetId="37" state="veryHidden" r:id="rId8"/>
    <sheet name="Kangatang_8" sheetId="38" state="veryHidden" r:id="rId9"/>
    <sheet name="Kangatang_9" sheetId="39" state="veryHidden" r:id="rId10"/>
    <sheet name="Kangatang_10" sheetId="40" state="veryHidden" r:id="rId11"/>
    <sheet name="Kangatang_11" sheetId="41" state="veryHidden" r:id="rId12"/>
    <sheet name="Kangatang_12" sheetId="42" state="veryHidden" r:id="rId13"/>
    <sheet name="Kangatang_13" sheetId="43" state="veryHidden" r:id="rId14"/>
    <sheet name="Kangatang_14" sheetId="44" state="veryHidden" r:id="rId15"/>
    <sheet name="Kangatang_15" sheetId="45" state="veryHidden" r:id="rId16"/>
    <sheet name="Kangatang_16" sheetId="46" state="veryHidden" r:id="rId17"/>
    <sheet name="Kangatang_17" sheetId="47" state="veryHidden" r:id="rId18"/>
    <sheet name="Kangatang_18" sheetId="48" state="veryHidden" r:id="rId19"/>
    <sheet name="Kangatang_19" sheetId="49" state="veryHidden" r:id="rId20"/>
    <sheet name="Kangatang_20" sheetId="50" state="veryHidden" r:id="rId21"/>
    <sheet name="Kangatang_21" sheetId="51" state="veryHidden" r:id="rId22"/>
    <sheet name="Kangatang_22" sheetId="52" state="veryHidden" r:id="rId23"/>
    <sheet name="Kangatang_23" sheetId="53" state="veryHidden" r:id="rId24"/>
    <sheet name="Kangatang_24" sheetId="54" state="veryHidden" r:id="rId25"/>
    <sheet name="Kangatang_25" sheetId="55" state="veryHidden" r:id="rId26"/>
    <sheet name="Kangatang_26" sheetId="56" state="veryHidden" r:id="rId27"/>
    <sheet name="Kangatang_27" sheetId="57" state="veryHidden" r:id="rId28"/>
    <sheet name="Kangatang_28" sheetId="58" state="veryHidden" r:id="rId29"/>
    <sheet name="Kangatang_29" sheetId="59" state="veryHidden" r:id="rId30"/>
    <sheet name="Kangatang_30" sheetId="60" state="veryHidden" r:id="rId31"/>
    <sheet name="Kangatang_31" sheetId="61" state="veryHidden" r:id="rId32"/>
    <sheet name="Kangatang_32" sheetId="62" state="veryHidden" r:id="rId33"/>
    <sheet name="Kangatang_33" sheetId="63" state="veryHidden" r:id="rId34"/>
    <sheet name="Kangatang_34" sheetId="64" state="veryHidden" r:id="rId35"/>
    <sheet name="Kangatang_35" sheetId="65" state="veryHidden" r:id="rId36"/>
    <sheet name="Kangatang_36" sheetId="66" state="veryHidden" r:id="rId37"/>
    <sheet name="Kangatang_37" sheetId="67" state="veryHidden" r:id="rId38"/>
    <sheet name="Kangatang_38" sheetId="68" state="veryHidden" r:id="rId39"/>
    <sheet name="Kangatang_39" sheetId="69" state="veryHidden" r:id="rId40"/>
    <sheet name="Kangatang_40" sheetId="70" state="veryHidden" r:id="rId41"/>
    <sheet name="Kangatang_41" sheetId="71" state="veryHidden" r:id="rId42"/>
    <sheet name="Kangatang_42" sheetId="72" state="veryHidden" r:id="rId43"/>
    <sheet name="Kangatang_43" sheetId="73" state="veryHidden" r:id="rId44"/>
    <sheet name="Kangatang_44" sheetId="74" state="veryHidden" r:id="rId45"/>
    <sheet name="Kangatang_45" sheetId="75" state="veryHidden" r:id="rId46"/>
    <sheet name="Kangatang_46" sheetId="76" state="veryHidden" r:id="rId47"/>
    <sheet name="Kangatang_47" sheetId="77" state="veryHidden" r:id="rId48"/>
    <sheet name="Kangatang_48" sheetId="78" state="veryHidden" r:id="rId49"/>
    <sheet name="Kangatang_49" sheetId="79" state="veryHidden" r:id="rId50"/>
    <sheet name="Kangatang_50" sheetId="80" state="veryHidden" r:id="rId51"/>
    <sheet name="Kangatang_51" sheetId="81" state="veryHidden" r:id="rId52"/>
    <sheet name="Kangatang_52" sheetId="82" state="veryHidden" r:id="rId53"/>
    <sheet name="Kangatang_53" sheetId="83" state="veryHidden" r:id="rId54"/>
    <sheet name="Kangatang_54" sheetId="84" state="veryHidden" r:id="rId55"/>
    <sheet name="Kangatang_55" sheetId="85" state="veryHidden" r:id="rId56"/>
    <sheet name="Kangatang_56" sheetId="86" state="veryHidden" r:id="rId57"/>
    <sheet name="Kangatang_57" sheetId="87" state="veryHidden" r:id="rId58"/>
    <sheet name="Kangatang_58" sheetId="88" state="veryHidden" r:id="rId59"/>
    <sheet name="Kangatang_59" sheetId="89" state="veryHidden" r:id="rId60"/>
    <sheet name="Kangatang_60" sheetId="90" state="veryHidden" r:id="rId61"/>
    <sheet name="Kangatang_61" sheetId="91" state="veryHidden" r:id="rId62"/>
    <sheet name="Kangatang_62" sheetId="92" state="veryHidden" r:id="rId63"/>
    <sheet name="Kangatang_63" sheetId="93" state="veryHidden" r:id="rId64"/>
    <sheet name="Kangatang_64" sheetId="94" state="veryHidden" r:id="rId65"/>
    <sheet name="Kangatang_65" sheetId="95" state="veryHidden" r:id="rId66"/>
    <sheet name="Kangatang_66" sheetId="96" state="veryHidden" r:id="rId67"/>
    <sheet name="Kangatang_67" sheetId="97" state="veryHidden" r:id="rId68"/>
    <sheet name="Kangatang_68" sheetId="98" state="veryHidden" r:id="rId69"/>
    <sheet name="Kangatang_69" sheetId="99" state="veryHidden" r:id="rId70"/>
    <sheet name="Kangatang_70" sheetId="100" state="veryHidden" r:id="rId71"/>
    <sheet name="Kangatang_71" sheetId="101" state="veryHidden" r:id="rId72"/>
    <sheet name="Kangatang_72" sheetId="102" state="veryHidden" r:id="rId73"/>
    <sheet name="Kangatang_73" sheetId="103" state="veryHidden" r:id="rId74"/>
    <sheet name="Kangatang_74" sheetId="104" state="veryHidden" r:id="rId75"/>
    <sheet name="Kangatang_75" sheetId="105" state="veryHidden" r:id="rId76"/>
    <sheet name="Kangatang_76" sheetId="106" state="veryHidden" r:id="rId77"/>
    <sheet name="Kangatang_77" sheetId="107" state="veryHidden" r:id="rId78"/>
    <sheet name="Kangatang_78" sheetId="108" state="veryHidden" r:id="rId79"/>
    <sheet name="Kangatang_79" sheetId="109" state="veryHidden" r:id="rId80"/>
    <sheet name="Kangatang_80" sheetId="110" state="veryHidden" r:id="rId81"/>
    <sheet name="Kangatang_81" sheetId="111" state="veryHidden" r:id="rId82"/>
    <sheet name="Kangatang_82" sheetId="112" state="veryHidden" r:id="rId83"/>
    <sheet name="Kangatang_83" sheetId="113" state="veryHidden" r:id="rId84"/>
    <sheet name="PL 1" sheetId="122" r:id="rId85"/>
    <sheet name="PL 2" sheetId="117" r:id="rId86"/>
    <sheet name="PL 3" sheetId="119" r:id="rId87"/>
    <sheet name="PL 4" sheetId="120" r:id="rId88"/>
    <sheet name="PL 5" sheetId="121" r:id="rId89"/>
  </sheets>
  <definedNames>
    <definedName name="_xlnm._FilterDatabase" localSheetId="85" hidden="1">'PL 2'!$A$11:$AE$44</definedName>
    <definedName name="_xlnm.Print_Area" localSheetId="85">'PL 2'!$A$1:$AD$45</definedName>
    <definedName name="_xlnm.Print_Area" localSheetId="87">'PL 4'!$A$1:$R$40</definedName>
    <definedName name="_xlnm.Print_Area" localSheetId="88">'PL 5'!$A$1:$I$20</definedName>
    <definedName name="_xlnm.Print_Titles" localSheetId="84">'PL 1'!$5:$6</definedName>
    <definedName name="_xlnm.Print_Titles" localSheetId="85">'PL 2'!$5:$8</definedName>
    <definedName name="_xlnm.Print_Titles" localSheetId="86">'PL 3'!$5:$7</definedName>
    <definedName name="_xlnm.Print_Titles" localSheetId="87">'PL 4'!$5:$7</definedName>
  </definedNames>
  <calcPr calcId="191029"/>
</workbook>
</file>

<file path=xl/calcChain.xml><?xml version="1.0" encoding="utf-8"?>
<calcChain xmlns="http://schemas.openxmlformats.org/spreadsheetml/2006/main">
  <c r="B96" i="122" l="1"/>
  <c r="B97" i="122" s="1"/>
  <c r="B98" i="122" s="1"/>
  <c r="B99" i="122" s="1"/>
  <c r="G71" i="122"/>
  <c r="B69" i="122"/>
  <c r="B70" i="122" s="1"/>
  <c r="B45" i="122"/>
  <c r="B46" i="122" s="1"/>
  <c r="B47" i="122" s="1"/>
  <c r="B48" i="122" s="1"/>
  <c r="B49" i="122" s="1"/>
  <c r="B50" i="122" s="1"/>
  <c r="B39" i="122"/>
  <c r="B40" i="122" s="1"/>
  <c r="B31" i="122"/>
  <c r="B32" i="122" s="1"/>
  <c r="B33" i="122" s="1"/>
  <c r="B34" i="122" s="1"/>
  <c r="B11" i="122"/>
  <c r="B12" i="122" s="1"/>
  <c r="B13" i="122" s="1"/>
  <c r="B14" i="122" s="1"/>
  <c r="B15" i="122" s="1"/>
  <c r="B16" i="122" s="1"/>
  <c r="B17" i="122" s="1"/>
  <c r="B18" i="122" s="1"/>
  <c r="B19" i="122" s="1"/>
  <c r="B20" i="122" s="1"/>
  <c r="B21" i="122" s="1"/>
  <c r="B22" i="122" s="1"/>
  <c r="B23" i="122" s="1"/>
  <c r="B24" i="122" s="1"/>
  <c r="B25" i="122" s="1"/>
  <c r="B26" i="122" s="1"/>
  <c r="B27" i="122" s="1"/>
  <c r="G27" i="117" l="1"/>
  <c r="G22" i="117"/>
  <c r="G24" i="117"/>
  <c r="G23" i="117"/>
  <c r="G16" i="117"/>
  <c r="G15" i="117"/>
  <c r="G14" i="117"/>
  <c r="G13" i="117"/>
  <c r="G12" i="117"/>
  <c r="X9" i="117"/>
  <c r="Y11" i="117"/>
  <c r="X11" i="117"/>
  <c r="Y36" i="117"/>
  <c r="Y9" i="117" s="1"/>
  <c r="X36" i="117"/>
  <c r="Y41" i="117"/>
  <c r="X41" i="117"/>
  <c r="G37" i="117"/>
  <c r="G17" i="117"/>
  <c r="G18" i="117"/>
  <c r="G19" i="117"/>
  <c r="G20" i="117"/>
  <c r="G21" i="117"/>
  <c r="G25" i="117"/>
  <c r="G26" i="117"/>
  <c r="G28" i="117"/>
  <c r="G29" i="117"/>
  <c r="G30" i="117"/>
  <c r="G31" i="117"/>
  <c r="G32" i="117"/>
  <c r="G33" i="117"/>
  <c r="G34" i="117"/>
  <c r="G35" i="117"/>
  <c r="G38" i="117"/>
  <c r="G39" i="117"/>
  <c r="G40" i="117"/>
  <c r="G42" i="117"/>
  <c r="G43" i="117"/>
  <c r="G44" i="117"/>
  <c r="F11" i="117"/>
  <c r="F36" i="117"/>
  <c r="F41" i="117"/>
  <c r="E8" i="120"/>
  <c r="D18" i="121"/>
  <c r="D13" i="121" s="1"/>
  <c r="D7" i="121" s="1"/>
  <c r="E18" i="121"/>
  <c r="D19" i="121"/>
  <c r="E19" i="121"/>
  <c r="C19" i="121"/>
  <c r="C18" i="121" s="1"/>
  <c r="C13" i="121" s="1"/>
  <c r="D14" i="121"/>
  <c r="E14" i="121"/>
  <c r="E13" i="121" s="1"/>
  <c r="E7" i="121" s="1"/>
  <c r="C14" i="121"/>
  <c r="K13" i="120"/>
  <c r="H18" i="120"/>
  <c r="P18" i="120" s="1"/>
  <c r="O18" i="120"/>
  <c r="O19" i="120"/>
  <c r="G41" i="117" l="1"/>
  <c r="H41" i="117" s="1"/>
  <c r="F9" i="117"/>
  <c r="G36" i="117"/>
  <c r="H36" i="117" s="1"/>
  <c r="G11" i="117"/>
  <c r="H11" i="117" s="1"/>
  <c r="F13" i="121"/>
  <c r="C7" i="121"/>
  <c r="F7" i="121"/>
  <c r="F8" i="120"/>
  <c r="G8" i="120"/>
  <c r="H8" i="120"/>
  <c r="K8" i="120"/>
  <c r="N8" i="120"/>
  <c r="O8" i="120"/>
  <c r="P8" i="120"/>
  <c r="G8" i="119"/>
  <c r="H8" i="119"/>
  <c r="I8" i="119"/>
  <c r="J8" i="119"/>
  <c r="K8" i="119"/>
  <c r="F8" i="119"/>
  <c r="M40" i="120" l="1"/>
  <c r="M8" i="120" s="1"/>
  <c r="J37" i="120"/>
  <c r="J8" i="120" s="1"/>
  <c r="I37" i="120"/>
  <c r="I8" i="120" s="1"/>
  <c r="L32" i="120"/>
  <c r="L8" i="120" s="1"/>
  <c r="L12" i="117" l="1"/>
  <c r="N41" i="117" l="1"/>
  <c r="M41" i="117"/>
  <c r="K41" i="117"/>
  <c r="J41" i="117"/>
  <c r="V32" i="117"/>
  <c r="W32" i="117" s="1"/>
  <c r="S24" i="117" l="1"/>
  <c r="B13" i="117" l="1"/>
  <c r="B14" i="117" s="1"/>
  <c r="B15" i="117" s="1"/>
  <c r="B16" i="117" s="1"/>
  <c r="B17" i="117" s="1"/>
  <c r="B18" i="117" s="1"/>
  <c r="B19" i="117" s="1"/>
  <c r="B20" i="117" s="1"/>
  <c r="B21" i="117" s="1"/>
  <c r="B22" i="117" s="1"/>
  <c r="B23" i="117" s="1"/>
  <c r="B24" i="117" s="1"/>
  <c r="B25" i="117" s="1"/>
  <c r="B26" i="117" s="1"/>
  <c r="B27" i="117" s="1"/>
  <c r="B28" i="117" s="1"/>
  <c r="B29" i="117" s="1"/>
  <c r="B30" i="117" s="1"/>
  <c r="B31" i="117" s="1"/>
  <c r="B32" i="117" s="1"/>
  <c r="B33" i="117" s="1"/>
  <c r="B34" i="117" s="1"/>
  <c r="B35" i="117" s="1"/>
  <c r="A13" i="117"/>
  <c r="A14" i="117" s="1"/>
  <c r="A15" i="117" s="1"/>
  <c r="A16" i="117" s="1"/>
  <c r="A17" i="117" s="1"/>
  <c r="A18" i="117" s="1"/>
  <c r="A19" i="117" s="1"/>
  <c r="A20" i="117" s="1"/>
  <c r="A21" i="117" s="1"/>
  <c r="A22" i="117" s="1"/>
  <c r="A23" i="117" s="1"/>
  <c r="A24" i="117" s="1"/>
  <c r="A25" i="117" s="1"/>
  <c r="A26" i="117" s="1"/>
  <c r="A27" i="117" s="1"/>
  <c r="A28" i="117" s="1"/>
  <c r="A29" i="117" s="1"/>
  <c r="A30" i="117" s="1"/>
  <c r="A31" i="117" s="1"/>
  <c r="A32" i="117" s="1"/>
  <c r="A33" i="117" s="1"/>
  <c r="A34" i="117" s="1"/>
  <c r="A35" i="117" s="1"/>
  <c r="A37" i="117" s="1"/>
  <c r="A38" i="117" s="1"/>
  <c r="A39" i="117" s="1"/>
  <c r="A40" i="117" s="1"/>
  <c r="A42" i="117" s="1"/>
  <c r="A43" i="117" s="1"/>
  <c r="A44" i="117" s="1"/>
  <c r="P12" i="117"/>
  <c r="P13" i="117"/>
  <c r="P14" i="117"/>
  <c r="P15" i="117"/>
  <c r="P16" i="117"/>
  <c r="P17" i="117"/>
  <c r="P18" i="117"/>
  <c r="P19" i="117"/>
  <c r="P20" i="117"/>
  <c r="P23" i="117"/>
  <c r="P24" i="117"/>
  <c r="P25" i="117"/>
  <c r="P26" i="117"/>
  <c r="P27" i="117"/>
  <c r="P28" i="117"/>
  <c r="P30" i="117"/>
  <c r="P31" i="117"/>
  <c r="P33" i="117"/>
  <c r="P34" i="117"/>
  <c r="P37" i="117"/>
  <c r="P40" i="117"/>
  <c r="P43" i="117"/>
  <c r="P44" i="117"/>
  <c r="AD10" i="117"/>
  <c r="R12" i="117"/>
  <c r="S12" i="117"/>
  <c r="R13" i="117"/>
  <c r="S13" i="117"/>
  <c r="R14" i="117"/>
  <c r="S14" i="117"/>
  <c r="R15" i="117"/>
  <c r="S15" i="117"/>
  <c r="R16" i="117"/>
  <c r="S16" i="117"/>
  <c r="R17" i="117"/>
  <c r="S17" i="117"/>
  <c r="R18" i="117"/>
  <c r="S18" i="117"/>
  <c r="R19" i="117"/>
  <c r="S19" i="117"/>
  <c r="R20" i="117"/>
  <c r="S20" i="117"/>
  <c r="R23" i="117"/>
  <c r="S23" i="117"/>
  <c r="R24" i="117"/>
  <c r="R25" i="117"/>
  <c r="S25" i="117"/>
  <c r="R26" i="117"/>
  <c r="S26" i="117"/>
  <c r="R29" i="117"/>
  <c r="S29" i="117"/>
  <c r="R31" i="117"/>
  <c r="S31" i="117"/>
  <c r="R33" i="117"/>
  <c r="S33" i="117"/>
  <c r="R34" i="117"/>
  <c r="S34" i="117"/>
  <c r="R35" i="117"/>
  <c r="S35" i="117"/>
  <c r="R37" i="117"/>
  <c r="S37" i="117"/>
  <c r="R38" i="117"/>
  <c r="R39" i="117"/>
  <c r="R42" i="117"/>
  <c r="S42" i="117"/>
  <c r="S41" i="117"/>
  <c r="J36" i="117"/>
  <c r="M36" i="117"/>
  <c r="N36" i="117"/>
  <c r="J11" i="117"/>
  <c r="K11" i="117"/>
  <c r="M11" i="117"/>
  <c r="N11" i="117"/>
  <c r="I15" i="117"/>
  <c r="V15" i="117" s="1"/>
  <c r="W15" i="117" s="1"/>
  <c r="I17" i="117"/>
  <c r="V17" i="117" s="1"/>
  <c r="W17" i="117" s="1"/>
  <c r="I16" i="117"/>
  <c r="V16" i="117" s="1"/>
  <c r="W16" i="117" s="1"/>
  <c r="I14" i="117"/>
  <c r="V14" i="117" s="1"/>
  <c r="W14" i="117" s="1"/>
  <c r="I13" i="117"/>
  <c r="V13" i="117" s="1"/>
  <c r="W13" i="117" s="1"/>
  <c r="I12" i="117"/>
  <c r="I35" i="117"/>
  <c r="V35" i="117" s="1"/>
  <c r="W35" i="117" s="1"/>
  <c r="N9" i="117" l="1"/>
  <c r="R11" i="117"/>
  <c r="M9" i="117"/>
  <c r="V12" i="117"/>
  <c r="W12" i="117" s="1"/>
  <c r="P11" i="117"/>
  <c r="R36" i="117"/>
  <c r="O12" i="117"/>
  <c r="P41" i="117"/>
  <c r="R41" i="117"/>
  <c r="S11" i="117"/>
  <c r="Q12" i="117"/>
  <c r="J9" i="117"/>
  <c r="L42" i="117"/>
  <c r="L41" i="117" s="1"/>
  <c r="I42" i="117"/>
  <c r="I43" i="117"/>
  <c r="V43" i="117" s="1"/>
  <c r="W43" i="117" s="1"/>
  <c r="I44" i="117"/>
  <c r="V44" i="117" s="1"/>
  <c r="W44" i="117" s="1"/>
  <c r="L13" i="117"/>
  <c r="O13" i="117" s="1"/>
  <c r="L14" i="117"/>
  <c r="O14" i="117" s="1"/>
  <c r="L15" i="117"/>
  <c r="L16" i="117"/>
  <c r="L17" i="117"/>
  <c r="O17" i="117" s="1"/>
  <c r="L18" i="117"/>
  <c r="L19" i="117"/>
  <c r="L20" i="117"/>
  <c r="L23" i="117"/>
  <c r="L24" i="117"/>
  <c r="L25" i="117"/>
  <c r="L26" i="117"/>
  <c r="L27" i="117"/>
  <c r="L28" i="117"/>
  <c r="L29" i="117"/>
  <c r="L30" i="117"/>
  <c r="L31" i="117"/>
  <c r="L32" i="117"/>
  <c r="L33" i="117"/>
  <c r="L34" i="117"/>
  <c r="L35" i="117"/>
  <c r="L40" i="117"/>
  <c r="I18" i="117"/>
  <c r="V18" i="117" s="1"/>
  <c r="W18" i="117" s="1"/>
  <c r="I19" i="117"/>
  <c r="I20" i="117"/>
  <c r="V21" i="117"/>
  <c r="V22" i="117"/>
  <c r="I23" i="117"/>
  <c r="I24" i="117"/>
  <c r="I25" i="117"/>
  <c r="V25" i="117" s="1"/>
  <c r="W25" i="117" s="1"/>
  <c r="I26" i="117"/>
  <c r="V26" i="117" s="1"/>
  <c r="W26" i="117" s="1"/>
  <c r="I27" i="117"/>
  <c r="V27" i="117" s="1"/>
  <c r="W27" i="117" s="1"/>
  <c r="I28" i="117"/>
  <c r="V28" i="117" s="1"/>
  <c r="W28" i="117" s="1"/>
  <c r="I29" i="117"/>
  <c r="V29" i="117" s="1"/>
  <c r="W29" i="117" s="1"/>
  <c r="I30" i="117"/>
  <c r="V30" i="117" s="1"/>
  <c r="W30" i="117" s="1"/>
  <c r="I31" i="117"/>
  <c r="I33" i="117"/>
  <c r="I34" i="117"/>
  <c r="I40" i="117"/>
  <c r="V40" i="117" s="1"/>
  <c r="W40" i="117" s="1"/>
  <c r="I37" i="117"/>
  <c r="K38" i="117"/>
  <c r="R9" i="117" l="1"/>
  <c r="V24" i="117"/>
  <c r="W24" i="117" s="1"/>
  <c r="V42" i="117"/>
  <c r="W42" i="117" s="1"/>
  <c r="I41" i="117"/>
  <c r="V41" i="117" s="1"/>
  <c r="W41" i="117" s="1"/>
  <c r="O27" i="117"/>
  <c r="O40" i="117"/>
  <c r="Q33" i="117"/>
  <c r="T33" i="117" s="1"/>
  <c r="V33" i="117"/>
  <c r="W33" i="117" s="1"/>
  <c r="O37" i="117"/>
  <c r="V37" i="117"/>
  <c r="W37" i="117" s="1"/>
  <c r="Q23" i="117"/>
  <c r="AD23" i="117" s="1"/>
  <c r="V23" i="117"/>
  <c r="W23" i="117" s="1"/>
  <c r="Q34" i="117"/>
  <c r="AD34" i="117" s="1"/>
  <c r="V34" i="117"/>
  <c r="W34" i="117" s="1"/>
  <c r="Q20" i="117"/>
  <c r="T20" i="117" s="1"/>
  <c r="V20" i="117"/>
  <c r="W20" i="117" s="1"/>
  <c r="Q31" i="117"/>
  <c r="AD31" i="117" s="1"/>
  <c r="V31" i="117"/>
  <c r="W31" i="117" s="1"/>
  <c r="Q19" i="117"/>
  <c r="T19" i="117" s="1"/>
  <c r="V19" i="117"/>
  <c r="W19" i="117" s="1"/>
  <c r="O33" i="117"/>
  <c r="O26" i="117"/>
  <c r="S38" i="117"/>
  <c r="P38" i="117"/>
  <c r="O25" i="117"/>
  <c r="O30" i="117"/>
  <c r="Q37" i="117"/>
  <c r="O20" i="117"/>
  <c r="O31" i="117"/>
  <c r="O18" i="117"/>
  <c r="O44" i="117"/>
  <c r="O32" i="117"/>
  <c r="I11" i="117"/>
  <c r="V11" i="117" s="1"/>
  <c r="W11" i="117" s="1"/>
  <c r="O19" i="117"/>
  <c r="O24" i="117"/>
  <c r="Q35" i="117"/>
  <c r="O35" i="117"/>
  <c r="O29" i="117"/>
  <c r="O23" i="117"/>
  <c r="O34" i="117"/>
  <c r="O28" i="117"/>
  <c r="Q16" i="117"/>
  <c r="T16" i="117" s="1"/>
  <c r="O16" i="117"/>
  <c r="O43" i="117"/>
  <c r="Q14" i="117"/>
  <c r="Q15" i="117"/>
  <c r="T15" i="117" s="1"/>
  <c r="O15" i="117"/>
  <c r="Q13" i="117"/>
  <c r="T13" i="117" s="1"/>
  <c r="AD12" i="117"/>
  <c r="T12" i="117"/>
  <c r="O42" i="117"/>
  <c r="Q42" i="117"/>
  <c r="L38" i="117"/>
  <c r="Q18" i="117"/>
  <c r="T18" i="117" s="1"/>
  <c r="L11" i="117"/>
  <c r="Q17" i="117"/>
  <c r="T17" i="117" s="1"/>
  <c r="Q26" i="117"/>
  <c r="Q25" i="117"/>
  <c r="Q24" i="117"/>
  <c r="Q29" i="117"/>
  <c r="I38" i="117"/>
  <c r="V38" i="117" s="1"/>
  <c r="W38" i="117" s="1"/>
  <c r="Q41" i="117" l="1"/>
  <c r="T42" i="117"/>
  <c r="O11" i="117"/>
  <c r="T34" i="117"/>
  <c r="AD33" i="117"/>
  <c r="T23" i="117"/>
  <c r="T31" i="117"/>
  <c r="T30" i="117"/>
  <c r="AD30" i="117"/>
  <c r="T32" i="117"/>
  <c r="AD32" i="117"/>
  <c r="AD29" i="117"/>
  <c r="T29" i="117"/>
  <c r="T27" i="117"/>
  <c r="AD27" i="117"/>
  <c r="T26" i="117"/>
  <c r="AD26" i="117"/>
  <c r="T37" i="117"/>
  <c r="AD37" i="117"/>
  <c r="T35" i="117"/>
  <c r="AD35" i="117"/>
  <c r="AD28" i="117"/>
  <c r="T28" i="117"/>
  <c r="O38" i="117"/>
  <c r="O41" i="117"/>
  <c r="AD14" i="117"/>
  <c r="T14" i="117"/>
  <c r="AD40" i="117"/>
  <c r="T40" i="117"/>
  <c r="T25" i="117"/>
  <c r="Q11" i="117"/>
  <c r="T11" i="117" s="1"/>
  <c r="T24" i="117"/>
  <c r="Q38" i="117"/>
  <c r="L39" i="117"/>
  <c r="K39" i="117"/>
  <c r="AD11" i="117" l="1"/>
  <c r="K36" i="117"/>
  <c r="P39" i="117"/>
  <c r="S39" i="117"/>
  <c r="AD38" i="117"/>
  <c r="T38" i="117"/>
  <c r="L36" i="117"/>
  <c r="AD41" i="117"/>
  <c r="T41" i="117"/>
  <c r="I39" i="117"/>
  <c r="I36" i="117" l="1"/>
  <c r="V36" i="117" s="1"/>
  <c r="W36" i="117" s="1"/>
  <c r="V39" i="117"/>
  <c r="W39" i="117" s="1"/>
  <c r="O39" i="117"/>
  <c r="P36" i="117"/>
  <c r="S36" i="117"/>
  <c r="L9" i="117"/>
  <c r="K9" i="117"/>
  <c r="Q39" i="117"/>
  <c r="O36" i="117" l="1"/>
  <c r="Q36" i="117"/>
  <c r="AD36" i="117" s="1"/>
  <c r="T39" i="117"/>
  <c r="AD39" i="117"/>
  <c r="S9" i="117"/>
  <c r="P9" i="117"/>
  <c r="I9" i="117"/>
  <c r="T36" i="117" l="1"/>
  <c r="Q9" i="117"/>
  <c r="AD9" i="117" s="1"/>
  <c r="V9" i="117"/>
  <c r="W9" i="117" s="1"/>
  <c r="O9" i="117"/>
  <c r="T9" i="117" l="1"/>
  <c r="G9" i="117"/>
  <c r="H9" i="117" s="1"/>
  <c r="G63" i="122"/>
</calcChain>
</file>

<file path=xl/sharedStrings.xml><?xml version="1.0" encoding="utf-8"?>
<sst xmlns="http://schemas.openxmlformats.org/spreadsheetml/2006/main" count="790" uniqueCount="359">
  <si>
    <t>TT</t>
  </si>
  <si>
    <t>Trong đó:</t>
  </si>
  <si>
    <t>Ghi chú</t>
  </si>
  <si>
    <t>Tổng cộng</t>
  </si>
  <si>
    <t>Chương trình MTQG xây dựng nông thôn mới</t>
  </si>
  <si>
    <t xml:space="preserve"> Dự án đầu tư công</t>
  </si>
  <si>
    <t>Đơn vị tính: triệu đồng</t>
  </si>
  <si>
    <t>Thực hiện năm 2025</t>
  </si>
  <si>
    <t>Tên dự án</t>
  </si>
  <si>
    <t xml:space="preserve">Kế hoạch vốn năm 2025 </t>
  </si>
  <si>
    <t>Tỷ lệ</t>
  </si>
  <si>
    <t>Khó khăn, vướng mắc</t>
  </si>
  <si>
    <t>Nguyên nhân</t>
  </si>
  <si>
    <t>Dự kiến giải ngân đến 31/12/2025</t>
  </si>
  <si>
    <t>I</t>
  </si>
  <si>
    <t>II</t>
  </si>
  <si>
    <t>III</t>
  </si>
  <si>
    <t>Dự án Sửa chữa, cải tạo tuyến đường giao thông từ đường tỉnh 518D đi đường tỉnh 516B xã Cao Thịnh</t>
  </si>
  <si>
    <t>Nâng cấp đường giao thông từ đường tỉnh 518D xã Lộc Thịnh đi xã Ngọc Sơn, huyện Ngọc Lặc, tỉnh Thanh Hóa</t>
  </si>
  <si>
    <t xml:space="preserve">Công ty TNHH Thương mại Tuấn Vinh </t>
  </si>
  <si>
    <t>Xây dựng nhà hiệu bộ và nhà lớp học các trường khu trung tâm xã Ngọc Trung, huyện Ngọc Lặc, tỉnh Thanh Hoá</t>
  </si>
  <si>
    <t>Tu sửa, nâng cấp hồ Mũi Trâu, xã Ngọc Liên</t>
  </si>
  <si>
    <t xml:space="preserve">Công ty TNHH xây dựng và thương mại Tân Thanh </t>
  </si>
  <si>
    <t>Sửa chữa nhà lớp học và công trình phụ trợ trường mầm non Ngọc Sơn, xã Ngọc Sơn, huyện Ngọc Lặc</t>
  </si>
  <si>
    <t>Xây mới nhà đa năng và công trình phụ trợ trường THCS Ngọc Liên</t>
  </si>
  <si>
    <t>Công ty TNHH Xây dựng và Thương mại Xuân Ngọc</t>
  </si>
  <si>
    <t>Nâng cấp, cải tạo tuyến đường giao thông xã Ngọc Sơn (Linh Sơn) đi xã Ngọc Trung</t>
  </si>
  <si>
    <t xml:space="preserve">Sửa chữa, cải tạo nhà lớp học và các hạng mục phụ trợ Trường TH&amp;THCS Lộc Thịnh, xã Lộc Thịnh, huyện Ngọc Lặc </t>
  </si>
  <si>
    <t xml:space="preserve">Công ty cổ phần Chiến Hiền </t>
  </si>
  <si>
    <t>Đường giao thông từ chợ xã Ngọc Liên đi xã Quang Trung</t>
  </si>
  <si>
    <t>Sửa chữa nhà lớp học và công trình phụ trợ trường mầm non Ngọc Liên, xã Ngọc Liên, huyện Ngọc Lặc</t>
  </si>
  <si>
    <t>Sửa chữa nhà lớp học 2 tầng trường THCS Ngọc Trung, xã Ngọc Trung, huyện Ngọc Lặc</t>
  </si>
  <si>
    <t xml:space="preserve">Công ty TNHH Đầu tư hạ tầng và Xây dựng Trường Sơn </t>
  </si>
  <si>
    <t>Đầu tư mua sắm cải tạo mạng lan nội bộ, trang thông tin điện tử để bổ sung hoàn thiện hệ thống CNTT phục vụ hoạt động của cơ quan theo mô hình tổ chức mới</t>
  </si>
  <si>
    <t xml:space="preserve">Nâng  cấp cải tạo đường giao thông thôn 2, xã Ngọc Liên </t>
  </si>
  <si>
    <t xml:space="preserve">Công ty TNHH Xuân Thành Lộc </t>
  </si>
  <si>
    <t>Nâng cấp, cải tạo đường GT thông Thôn Trung Thành</t>
  </si>
  <si>
    <t>Tu bổ, tôn tạo di tích lịch sử Địa điểm thành lập Chi bộ Bắc Sơn, xã Ngọc Sơn, huyện Ngọc Lặc; hạng mục: Cổng, tường rào, nhà bia và sân nền</t>
  </si>
  <si>
    <t xml:space="preserve">Hồ Cây Trôi xã Ngọc Liên </t>
  </si>
  <si>
    <t>Nâng cấp đường trục xã tuyến đường từ ngã ba làng Mai đi Lim Còm, xã Cao Thịnh</t>
  </si>
  <si>
    <t xml:space="preserve">Đường giao thông thôn Lộc Thành xã Lộc Thịnh </t>
  </si>
  <si>
    <t>Tổng</t>
  </si>
  <si>
    <t>Kế hoạch vốn năm 2025</t>
  </si>
  <si>
    <t>Vốn năm 2024 kéo dài sang năm 2025</t>
  </si>
  <si>
    <t>Xây dựng mới nhà hiệu bộ, sửa chữa nhà lớp học trường THCS Ngọc Sơn, huyện Ngọc Lặc</t>
  </si>
  <si>
    <t>Trong đó</t>
  </si>
  <si>
    <t>Hỗ trợ nhà ở xã Ngọc Liên cũ</t>
  </si>
  <si>
    <t>Hỗ trợ nhà ở xã Cao Thịnh Cũ</t>
  </si>
  <si>
    <t>So với tổng vốn năm 2025 (bao gồm cả vốn kéo dài)</t>
  </si>
  <si>
    <t>Tỷ lệ % so với KH vốn được giao năm 2025</t>
  </si>
  <si>
    <t>Xây mới nhà hiệu bộ, sữa chữa nhà  lớp học và các công trình phụ trợ trường THCS Ngọc Liên</t>
  </si>
  <si>
    <t>Nâng cấp cải tạo tuyến đường giao thông từ đường tỉnh 518D xã Cao Thịnh đi xã Ngọc Trung</t>
  </si>
  <si>
    <t xml:space="preserve">Duy tu, bảo dưỡng đường giao thông thôn Ngọc Tân, xã Ngọc Trung </t>
  </si>
  <si>
    <t>văn anh</t>
  </si>
  <si>
    <t>Thành</t>
  </si>
  <si>
    <t>Tú</t>
  </si>
  <si>
    <t>Tuấn anh</t>
  </si>
  <si>
    <t>Anh Quý</t>
  </si>
  <si>
    <t xml:space="preserve">Tuấn </t>
  </si>
  <si>
    <t>Văn Anh</t>
  </si>
  <si>
    <t>Viễn thông Ngọc Lặc</t>
  </si>
  <si>
    <t>Không ủy thác cho ban</t>
  </si>
  <si>
    <t>Xây mới và sữa chữa nhà lớp học trường Tiểu học Ngọc Sơn</t>
  </si>
  <si>
    <t>Cải tạo nâng cấp hồ Xuân Minh, xã Ngọc Trung</t>
  </si>
  <si>
    <t xml:space="preserve">CB kỹ thuật phụ trách </t>
  </si>
  <si>
    <t xml:space="preserve">Tu sửa nâng cấp hồ Vó Khủ xã Ngọc Trung </t>
  </si>
  <si>
    <t>Sữa chữa, cải tạo nhà lớp học, nhà hiệu bộ và công trình phụ trợ trường Mầm non  Cao Thịnh</t>
  </si>
  <si>
    <t xml:space="preserve">Đường giao thông thôn Tân Mỹ xã Ngọc Trung </t>
  </si>
  <si>
    <t xml:space="preserve">Công ty thương mại dịch vụ tổng hợp Miền Tây  </t>
  </si>
  <si>
    <t xml:space="preserve">Công ty TNHH Kim Toàn </t>
  </si>
  <si>
    <t xml:space="preserve">Công ty cổ phần thương mại và dịch vụ tổng hợp Miền Tây  </t>
  </si>
  <si>
    <t>Công ty TNHH Đầu tư hạ tầng và Xây dựng Trường Sơn</t>
  </si>
  <si>
    <t>Công ty TNHH Xuân Thành Lộc</t>
  </si>
  <si>
    <t>Số tiền</t>
  </si>
  <si>
    <t>Kinh phí hỗ trợ đầu tư mua sắm, cải tạo mạng LAN nội bộ; Trang thông tin điện tử tại UBND các xã sau sáp nhập</t>
  </si>
  <si>
    <t>Dự án cải tạo nâng cấp đường xã từ đường ATK (Kim Thủy) đi thôn Thanh Sơn- Linh Sơn xã Ngọc Sơn</t>
  </si>
  <si>
    <t>Chương trình MTQG phát triển kinh tế xã hội vùng đồng bảo DTTS</t>
  </si>
  <si>
    <t>Tổng mức đầu tư</t>
  </si>
  <si>
    <t>Quyết định đầu tư, quyết định phê duyệt quyết toán; quyết định phê duyệt chủ trương đầu tư</t>
  </si>
  <si>
    <t>Thời gian thực hiện dự án</t>
  </si>
  <si>
    <t>Số 1184/QĐ-UBND ngày 02/4/2024 của Chủ tịch UBND huyện Ngọc Lặc</t>
  </si>
  <si>
    <t xml:space="preserve">Số 3595/QĐ-UBND ngày 11/09/2024  của Chủ tịch UBND huyện Ngọc Lặc </t>
  </si>
  <si>
    <t xml:space="preserve">Số 3323/QĐ-UBND ngày 25/8/2023 của Chủ tịch UBND huyện Ngọc Lặc </t>
  </si>
  <si>
    <t xml:space="preserve">3174/QĐ-UBND ngày 7/8/2024 của Chủ tịch UBND huyện Ngọc Lặc </t>
  </si>
  <si>
    <t>1207/QĐ-UBND ngày 17/4/2025 của CT UBND huyện Ngọc Lặc</t>
  </si>
  <si>
    <t xml:space="preserve">670/QĐ-UBND ngày 28/2/2025 Chủ tịch UBND huyện Ngọc Lặc </t>
  </si>
  <si>
    <t xml:space="preserve">Số 1470/QĐ-UBND ngày 07/5/2025 Chủ tịch UBND huyện Ngọc Lặc </t>
  </si>
  <si>
    <t xml:space="preserve">1136/QĐ-UBND ngày 09/4/2025 Chủ tịch UBND huyện Ngọc Lặc </t>
  </si>
  <si>
    <t xml:space="preserve">Số 1069/QĐ-UBND ngày 01/4/2025 Chủ tịch UBND huyện Ngọc Lặc </t>
  </si>
  <si>
    <t>97/QĐ-UBND ngày 19/6/2025 của UBND xã Ngọc Liên (cũ)</t>
  </si>
  <si>
    <t>4450/QĐ-UBND ngày 21/11/2023 của UBND huyện Ngọc Lặc</t>
  </si>
  <si>
    <t>Số 2084/QĐ-UBND 19/6/2025 của UBND huyện Ngọc Lặc</t>
  </si>
  <si>
    <t>Dự án</t>
  </si>
  <si>
    <t>Chủ đầu tư</t>
  </si>
  <si>
    <t>Tổng số công trình đã hoàn thành</t>
  </si>
  <si>
    <t>Đã hoàn thành</t>
  </si>
  <si>
    <t>Đã nộp</t>
  </si>
  <si>
    <t>Chưa nộp hồ sơ thẩm tra</t>
  </si>
  <si>
    <t>Đã thẩm tra</t>
  </si>
  <si>
    <t>Đang thẩm tra</t>
  </si>
  <si>
    <t>Trong hạn</t>
  </si>
  <si>
    <t>Quá hạn</t>
  </si>
  <si>
    <t>TỔNG CỘNG</t>
  </si>
  <si>
    <t>Số QĐ</t>
  </si>
  <si>
    <t>Năm đầu tư</t>
  </si>
  <si>
    <t>Tổng mức đầu tư/Giá trị quyết toán</t>
  </si>
  <si>
    <t>Công trình đã quyết toán</t>
  </si>
  <si>
    <t>Công trình chưa quyết toán</t>
  </si>
  <si>
    <t>Cộng</t>
  </si>
  <si>
    <t>NSTW</t>
  </si>
  <si>
    <t>Ngân sách tỉnh</t>
  </si>
  <si>
    <t>TỔNG HỢP CÁC DỰ ÁN CÒN THIẾU VỐN 9 THÁNG ĐẦU NĂM 2025</t>
  </si>
  <si>
    <t>Ngân sách xã</t>
  </si>
  <si>
    <t>Diện tích dự án (ha)</t>
  </si>
  <si>
    <t>Diện tích cần GPMB năm 2025</t>
  </si>
  <si>
    <t>Kết quả thực hiện đến 13/6/2025</t>
  </si>
  <si>
    <t>Tỷ lệ hoàn thành (%)</t>
  </si>
  <si>
    <t>Địa điểm</t>
  </si>
  <si>
    <t>TIẾN ĐỘ GIẢI PHÓNG MẶT BẰNG CÁC DỰ ÁN 9 THÁNG ĐẦU NĂM 2025</t>
  </si>
  <si>
    <t>Số 4063/QĐ-UBND 08/10/2024 của UBND huyện Ngọc Lặc</t>
  </si>
  <si>
    <t>QĐ số 1514/QĐ-UBND ngày 12/5/2025 của UBND huyện Ngọc Lặc</t>
  </si>
  <si>
    <t>Năm 2024-2025</t>
  </si>
  <si>
    <t>Năm 2023-2024</t>
  </si>
  <si>
    <t>Năm 2024-2026</t>
  </si>
  <si>
    <t>Năm 2022-2024</t>
  </si>
  <si>
    <t>Năm 2023-2025</t>
  </si>
  <si>
    <t>không quá 03 năm</t>
  </si>
  <si>
    <t xml:space="preserve">Số 1233/QĐ-UBND ngày 19/4/2025 Chủ tịch UBND huyện Ngọc Lặc </t>
  </si>
  <si>
    <t xml:space="preserve">Số 1036/QĐ-UBND ngày 29/3/2025 Chủ tịch UBND huyện Ngọc Lặc </t>
  </si>
  <si>
    <t>Năm 2025</t>
  </si>
  <si>
    <t xml:space="preserve">Số 28/QĐ-UBND ngày 19/6/2025  của UBND xã Ngọc Trung </t>
  </si>
  <si>
    <t>Số 27/QĐ-UBND ngày 13/6/2025 của UBND xã Ngọc Trung (cũ)</t>
  </si>
  <si>
    <t>Số 97/QĐ-UBND ngày 11/6/2025 của UBND xã Ngọc Liên (cũ)</t>
  </si>
  <si>
    <t>Năm 2023</t>
  </si>
  <si>
    <t>Số 1912/QĐ-UBND ngày 04/6/2025 của UBND huyện Ngọc Lặc</t>
  </si>
  <si>
    <t>4946/QĐ - UBND  ngày 14/12/2021 của UBND huyện Ngọc Lặc</t>
  </si>
  <si>
    <t>Năm 2020</t>
  </si>
  <si>
    <t>Số 1046/QĐ-UBND ngày 31/3/2025 của UBND huyện Ngọc Lặc</t>
  </si>
  <si>
    <t>Số 2287/QĐ-UBND 28/6/2025 của UBND huyện Ngọc Lặc</t>
  </si>
  <si>
    <t>4465/QĐ-UBND ngày 01/11/2024 của UBND huyện Ngọc Lặc</t>
  </si>
  <si>
    <t>Năm 2022-2023</t>
  </si>
  <si>
    <t>Năm 2024</t>
  </si>
  <si>
    <t>56/QĐ-UBND ngày 26/7/2023  của UBND xã Cao Thịnh</t>
  </si>
  <si>
    <t>65/QĐ-UBND ngày 15/8/2023 của UBND xã Lộc Thịnh</t>
  </si>
  <si>
    <t>49/QĐ-UBND ngày 30/8/2023  của UBND xã Ngọc Trung</t>
  </si>
  <si>
    <t>QĐ số 204/QĐ-UBND ngày 28/11/2023 của Chủ  tịch UBND xã Ngọc Sơn</t>
  </si>
  <si>
    <t>67/QĐ-UBND ngày 10/12/2024 của Chủ tịch UBND xã Ngọc Trung</t>
  </si>
  <si>
    <t>STT</t>
  </si>
  <si>
    <t>Tu sửa, nâng cấp công trình thủy lợi hồ Thọ Phú, xã Ngọc Trung, huyện Ngọc Lặc, tỉnh Thanh Hóa</t>
  </si>
  <si>
    <t>Hồ Cây Trôi, xã Ngọc Liên, huyện Ngọc Lặc, tỉnh Thanh Hóa</t>
  </si>
  <si>
    <t>Nâng cấp, cải tạo tuyến đường giao thông từ đường tỉnh 518D xã Cao Thịnh đi xã Ngọc Trung, huyện Ngọc Lặc, tỉnh Thanh Hoá</t>
  </si>
  <si>
    <t>Tu sửa, nâng cấp hồ Vó Khủ, xã Ngọc Trung, huyện Ngọc Lặc</t>
  </si>
  <si>
    <t>Cầu thôn Trung Thành xã Ngọc Trung, huyện Ngọc Lặc, tỉnh Thanh Hóa</t>
  </si>
  <si>
    <t>Tuyến đường giao thông nông thôn xã Ngọc Trung, huyện Ngọc Lặc (Cầu Vực Lồi), tỉnh Thanh Hóa</t>
  </si>
  <si>
    <t>Nâng cấp, cải tạo hệ thông thoát nước thải bảo vệ môi trường xã Ngọc Sơn, huyện Ngọc Lặc</t>
  </si>
  <si>
    <t xml:space="preserve">Xây mới nhà hiệu bộ, sửa chữa nhà lớp học và các công trình phụ trợ trường THCS Ngọc Liên, xã Ngọc Liên, huyện Ngọc Lặc  </t>
  </si>
  <si>
    <t>2056/QĐ-UBND ngày 22/6/2022</t>
  </si>
  <si>
    <t xml:space="preserve">4946/QĐ - UBND  ngày 14/12/2021 </t>
  </si>
  <si>
    <t>Số 1046/QĐ-UBND 31/3/2025</t>
  </si>
  <si>
    <t>QĐ số 2426/QĐ-UBND ngày 24/6/2024</t>
  </si>
  <si>
    <t>5182/QĐ-UBND ngày 27/12/2021</t>
  </si>
  <si>
    <t>2860/QĐ-UBND ngày 17/08/2021</t>
  </si>
  <si>
    <t>QĐ số 1557/QĐ-UBND ngày 11/5/2023</t>
  </si>
  <si>
    <t>Số 2084/QĐ-UBND 19/6/2025</t>
  </si>
  <si>
    <t xml:space="preserve">4450/QĐ-UBND ngày 21/11/2023 </t>
  </si>
  <si>
    <t>82/NQ-HĐND ngày 27/02/2023</t>
  </si>
  <si>
    <t xml:space="preserve">3595/QĐ-UBND ngày 11/09/2024 </t>
  </si>
  <si>
    <t>Số 5334/QĐ-UBND 28/12/2024</t>
  </si>
  <si>
    <t>3174/QĐ-UBND ngày 7/8/2024</t>
  </si>
  <si>
    <t>670/QĐ-UBND ngày 28/2/2025</t>
  </si>
  <si>
    <t>Số 1233/QĐ-UBND ngày 19/4/2025</t>
  </si>
  <si>
    <t>Số 1470/QĐ-UBND ngày 07/5/2025</t>
  </si>
  <si>
    <t>1136/QĐ-UBND ngày 09/4/2025</t>
  </si>
  <si>
    <t>Số 1207/QĐ-UBND ngày 17/4/2025</t>
  </si>
  <si>
    <t>Số 1096/QĐ-UBND ngày 01/4/2025</t>
  </si>
  <si>
    <t>Tuyến đường sáng-xanh- sạch- đẹp  xã Ngọc Liên</t>
  </si>
  <si>
    <t>Nâng cấp cải tạo, trụ sở, hội trường, khuân viên công sở xã Ngọc Liên</t>
  </si>
  <si>
    <t>49/QĐ-UBND ngày 05/5/2023</t>
  </si>
  <si>
    <t>76/QĐ-UBND ngày 28/7/2023</t>
  </si>
  <si>
    <t>Đầu tư mua sắm, lắp đặt hệ thống loa truyền thanh thông minh xã Ngọc Trung</t>
  </si>
  <si>
    <t>49/QĐ-UBND ngày 30/8/2023</t>
  </si>
  <si>
    <t>Đường giao thông nông thôn xã Ngọc Sơn thôn Thanh Sơn đi thôn Tiền Phong (Vốn NTM 2018)</t>
  </si>
  <si>
    <t>QĐ số 3170/QĐ-UBND ngày 13/7/2020</t>
  </si>
  <si>
    <t>Cải tạo nâng cấp đường xã từ đường ATK (thôn Kim Thủy đến thôn Thanh Sơn, thôn Linh Sơn (CTMTQG XDNTM)</t>
  </si>
  <si>
    <t>QĐ số 204/QĐ-UBND ngày 28/11/2023</t>
  </si>
  <si>
    <t>Cải tạo cơ sở vật chất trường tiểu học Z111 xã Cao Thịnh, huyện Ngọc Lặc, tỉnh Thanh Hóa</t>
  </si>
  <si>
    <t>35/QĐ-UBND ngày 14/6/2022</t>
  </si>
  <si>
    <t>Đường chạy sân vận động xã Cao Thịnh, huyện Ngọc Lặc</t>
  </si>
  <si>
    <t>56/QĐ-UBND ngày 26/7/2023</t>
  </si>
  <si>
    <t xml:space="preserve"> 06/QĐ-UBND ngày 17/01/2022</t>
  </si>
  <si>
    <t>Đầu tư mua sắm, lắp đặt hệ thống truyền thanh thông minh, xã Lộc Thịnh,</t>
  </si>
  <si>
    <t>Nâng cấp đường thôn Cò Chè – khu trung tâm UBND xã Lộc Thịnh</t>
  </si>
  <si>
    <t xml:space="preserve">Mua sắm trang thiết bị công sở xã </t>
  </si>
  <si>
    <t>101/QĐ-UBND ngày 05/12/2023</t>
  </si>
  <si>
    <t>65/QĐ-UBND ngày 15/8/2023</t>
  </si>
  <si>
    <t>63/QĐ -UBND ngày 14/8/2023</t>
  </si>
  <si>
    <t>128/QĐ -UBND ngày 22/11/2024</t>
  </si>
  <si>
    <t>Năm 2019</t>
  </si>
  <si>
    <t>Năm 2020-2021</t>
  </si>
  <si>
    <t>Năm 2018-2019</t>
  </si>
  <si>
    <t>Năm 2021</t>
  </si>
  <si>
    <t>Năm 2022</t>
  </si>
  <si>
    <t>ĐVT: triệu đồng</t>
  </si>
  <si>
    <t>722,5</t>
  </si>
  <si>
    <t>Hệ thống mương  thoát nước bảo vệ môi trường trong xây dựng nông thôn mới tại thôn 1 xã Ngọc Liên</t>
  </si>
  <si>
    <t>Đầu tư cơ sở vật chất trường tiểu học Ngọc Liên</t>
  </si>
  <si>
    <t>Sữa chữa sân vận động khu trung tâm xã Ngọc Liên</t>
  </si>
  <si>
    <t>96/QĐ-UBND ngày 29/8/2023</t>
  </si>
  <si>
    <t>76/QĐ-UBND ngày 02/7/2024</t>
  </si>
  <si>
    <t>195/QĐ-UBND ngày 06/11/2024</t>
  </si>
  <si>
    <t>Dự án: Cải tạo tường rào, biển hiệu và lắp đặt thiết bị Uỷ ban nhân dân xã Ngọc Liên,</t>
  </si>
  <si>
    <t>211/QĐ-UBND ngày 24/11/2024</t>
  </si>
  <si>
    <t>Đầu tư mua sắm lắp đặt hệ thống đài truyền thanh thông minh (Vốn CTMT NTM)</t>
  </si>
  <si>
    <t xml:space="preserve">Mở rộng đường bê tông thôn 1 đoạn từ nhà ông Vân đi ông Tứ </t>
  </si>
  <si>
    <t>155/QĐ-UBND ngày 06/12/2023</t>
  </si>
  <si>
    <t>79/QĐ-UBND ngày 09/5/2025</t>
  </si>
  <si>
    <t>Đầu tư xây dựng cơ sở vật chất trường Mầm Non Ngọc Trung , huyện Ngọc Lặc</t>
  </si>
  <si>
    <t>91/QĐ-UBND ngày 21/12/2023</t>
  </si>
  <si>
    <t>Đường giao thông thôn Tân Mỹ, xã Ngọc Trung (CT MTQG NTM)</t>
  </si>
  <si>
    <t>Duy tu, bảo dưỡng đường giao thông thôn Ngọc Tân, xã Ngọc Trung (CT MTQG phát triển KT-XH vùng đồng bào DTTS và MN)</t>
  </si>
  <si>
    <t>67/QĐ-UBND ngày 10/12/2024</t>
  </si>
  <si>
    <t>Đầu tư cơ sở vật chất trường tiểu học Ngọc Sơn và trường THCS xã Ngọc Sơn (vốn MTQG-XDNTM)</t>
  </si>
  <si>
    <t>Công trình đài truyền thanh thông minh xã Ngọc Sơn</t>
  </si>
  <si>
    <t>Mua sắm thiết bị phục vụ cho hoạt động văn hóa, văn nghệ, thể dục thể thao và nhà văn hóa - khu thể thao trên địa bàn xã Ngọc Sơn.</t>
  </si>
  <si>
    <t>QĐ số 235/QĐ-UBND ngày 29/12/2023</t>
  </si>
  <si>
    <t>QĐ số 210/QĐ-UBND ngày 05/12/2023</t>
  </si>
  <si>
    <t>QĐ số 202/QĐ-UBND ngày 29/11/2024</t>
  </si>
  <si>
    <t>Nâng cao hoạt động của hệ thống thiết chế văn hóa, thể thao cơ sở xã Cao Thịnh, huyện Ngọc Lặc</t>
  </si>
  <si>
    <t>107/QĐ-UBND ngày 21/10/2024</t>
  </si>
  <si>
    <t>Cải tạo nhà lớp học 1 tầng 4 phòng trường TH&amp;THCS Lộc Thịnh và Cải tạo khuôn viên công sở xã Lộc Thịnh</t>
  </si>
  <si>
    <t>103/QĐ-UBND ngày 15/12/2022</t>
  </si>
  <si>
    <t>QĐ chủ trương đầu tư</t>
  </si>
  <si>
    <t>Chủ đầu tư  (cũ)</t>
  </si>
  <si>
    <t>Chủ đầu tư (mới)</t>
  </si>
  <si>
    <t>Ban QLDA ĐTXD huyện Ngọc Lặc</t>
  </si>
  <si>
    <t>UBND xã Ngọc Liên</t>
  </si>
  <si>
    <t>UBND xã Ngọc Liên cũ</t>
  </si>
  <si>
    <t>UBND xã Ngọc Trung</t>
  </si>
  <si>
    <t>UBND xã Ngọc Sơn</t>
  </si>
  <si>
    <t>UBND xã Cao Thịnh</t>
  </si>
  <si>
    <t>UBND xã Lộc Thịnh</t>
  </si>
  <si>
    <t>PHỤ LỤC CÁC DỰ ÁN ĐÃ HOÀN THÀNH THUỘC THẨM QUYỀN QUYẾT TOÁN CỦA CHỦ TỊCH UBND XÃ 9 THÁNG ĐẤU NĂM 2025</t>
  </si>
  <si>
    <t>Tiến độ dự án đến ngày 15/9/2025 (%)</t>
  </si>
  <si>
    <t>Dự án theo Kế hoạch số 02/KH-UBND ngày 02/01/2025 của UBND tỉnh</t>
  </si>
  <si>
    <t>Dự án đầu tư công</t>
  </si>
  <si>
    <t>Dự án đầu tư của doanh nghiệp</t>
  </si>
  <si>
    <t>Dự án Nhà nước thu hồi đất</t>
  </si>
  <si>
    <t>Dự án do Nhà đầu tư tự thoả thuận</t>
  </si>
  <si>
    <t>Dự án ngoài Kế hoạch số 02/KH-UBND ngày 02/01/2025 của UBND tỉnh</t>
  </si>
  <si>
    <t>Nâng cấp, cải tạo tuyến đường giao thông xã Ngọc Sơn (Linh Sơn) đi xã Ngọc Trung, huyện Ngọc Lặc</t>
  </si>
  <si>
    <t>Xã Ngọc Liên</t>
  </si>
  <si>
    <t xml:space="preserve">11 hộ chưa hiến đất </t>
  </si>
  <si>
    <t>Nâng cấp tuyến đường từ xã Quang Trung, huyện Ngọc Lặc đi thị trấn Yên Lâm, huyện Yên Định</t>
  </si>
  <si>
    <t>Ban QLDA ĐTXD khu vực Ngọc Lặc</t>
  </si>
  <si>
    <t>04 hộ chưa hiến đất</t>
  </si>
  <si>
    <t>Nâng cấp tuyến đường từ Quang Trung - Ngọc Liên - Ngọc Sơn - Ngọc Trung - Lam Sơn huyện Ngọc Lặc đi Thọ Lập, huyện Thọ Xuân</t>
  </si>
  <si>
    <t>23 hộ chưa hiến đất</t>
  </si>
  <si>
    <t>Dự án khoáng sản</t>
  </si>
  <si>
    <t>Khai thác mỏ đá vôi làm vật liệu
xây dựng thông thường tại xã Ngọc Liên</t>
  </si>
  <si>
    <t>Công ty TNHH Trường Long</t>
  </si>
  <si>
    <t>Diện tích thực hiện dự án là đất đồi núi chưa sử dụng nên thực hiện thu hồi đất để thực hiện dự án</t>
  </si>
  <si>
    <t>Khối lượng hoàn thành</t>
  </si>
  <si>
    <t>Khối lượng</t>
  </si>
  <si>
    <t>Tỷ lệ so với TMĐT</t>
  </si>
  <si>
    <t>Tiến độ thực hiện</t>
  </si>
  <si>
    <t>Đang thực hiện</t>
  </si>
  <si>
    <t xml:space="preserve"> KẾT QUẢ THỰC HIỆN VÀ GIẢI NGÂN VỐN ĐẦU TƯ CÔNG 9 THÁNG ĐẦU NĂM 2025 </t>
  </si>
  <si>
    <t xml:space="preserve">49/QĐ-UBND ngày 30/8/2023 </t>
  </si>
  <si>
    <t>Đường giao thông thôn Lộc Thành xã Lộc Thịnh</t>
  </si>
  <si>
    <t xml:space="preserve">Số 28/QĐ-UBND ngày 19/6/2025  </t>
  </si>
  <si>
    <t>Stt</t>
  </si>
  <si>
    <t>Tên công trình, dự án</t>
  </si>
  <si>
    <t>Tiến độ của dự án</t>
  </si>
  <si>
    <t>A</t>
  </si>
  <si>
    <t>B</t>
  </si>
  <si>
    <t>C</t>
  </si>
  <si>
    <t>D</t>
  </si>
  <si>
    <t>E</t>
  </si>
  <si>
    <t>BAN QUẢN LÝ DỰ ÁN</t>
  </si>
  <si>
    <t>Dự án đã hoàn thành có quyết toán được duyệt (bao gồm cả dự án đã bố trí đủ vốn để làm cơ sở bàn giao, tiếp nhận)</t>
  </si>
  <si>
    <t>Dự án đã bố trí đủ vốn (đang trong thời hạn lưu trữ hồ sơ, tài liệu theo quy định)</t>
  </si>
  <si>
    <t>Nâng cấp đường Phòng thủ chiến đấu thuộc khu vực ATK, xã Ngọc sơn, huyện Ngọc Lặc</t>
  </si>
  <si>
    <t>xã Ngọc Liên</t>
  </si>
  <si>
    <t>Đã hoàn thành có QĐ quyết toán</t>
  </si>
  <si>
    <t>Sửa chữa, cải tạo tuyến đường giao thông (từ ngã ba trạm điện đến ngã ba đi xã Đồng Thịnh và xã Ngọc trung) xã Ngọc Liên</t>
  </si>
  <si>
    <t>Tu sửa, nâng cấp đập Cò Tiêu, huyện Ngọc Lặc, tỉnh Thanh Hóa</t>
  </si>
  <si>
    <t>xã Cao Thịnh</t>
  </si>
  <si>
    <t>Tu sửa, nâng cấp hệ thống đập Rộc Ách xã Lộc Thịnh, huyện Ngọc Lặc, tỉnh Thanh Hóa</t>
  </si>
  <si>
    <t>Duy tu bảo dưỡng đường giao thông thôn Điền Sơn, xã  Ngọc Sơn, huyện Ngọc Lặc, tỉnh Thanh Hóa</t>
  </si>
  <si>
    <t>Sửa chữa đường huyện từ hồ làng Dụn (thị trấn Ngọc Lặc) đến ngã ba (đi UBND xã Ngọc Sơn và xã Ngọc Trung), xã Ngọc Sơn, huyện Ngọc Lặc</t>
  </si>
  <si>
    <t>Duy tu, nâng cấp đường giao thông làng Vịn (nay là thôn Lộc Thành), xã Lộc Thịnh, huyện Ngọc Lặc, tỉnh Thanh Hóa</t>
  </si>
  <si>
    <t>xã Lộc Thịnh</t>
  </si>
  <si>
    <t>Hỗ trợ sửa chữa, cải tạo đường GT từ thôn Thọ Phú đi thôn Tân Mỹ, xã Ngọc Trung, huyện Ngọc Lặc</t>
  </si>
  <si>
    <t xml:space="preserve"> xã Ngọc Trung</t>
  </si>
  <si>
    <t>Duy tu, bảo dưỡng đường giao thông thôn Ngọc Tân, xã Ngọc Trung, huyện Ngọc Lặc, tỉnh Thanh Hóa</t>
  </si>
  <si>
    <t>xã Ngọc Trung</t>
  </si>
  <si>
    <t>Sửa chữa, nâng cấp hồ Giếng Thiềng thôn 3, xã Ngọc Liên, huyện Ngọc Lặc, tỉnh Thanh Hóa</t>
  </si>
  <si>
    <t>Xây mới nhà hiệu bộ trường mầm non Lộc Thịnh, xã Lộc Thịnh, huyện Ngọc Lặc, tỉnh Thanh Hóa</t>
  </si>
  <si>
    <t>Tràn liên hợp Hồ Minh Lâm, xã Ngọc Trung, huyện Ngọc Lặc, tỉnh Thanh Hóa.</t>
  </si>
  <si>
    <t>Tu sửa, nâng cấp hồ Xuân Minh, xã Ngọc Trung, huyện Ngọc Lặc, tỉnh Thanh Hóa</t>
  </si>
  <si>
    <t xml:space="preserve">Đã hoàn thành có QĐ quyết toán còn phải trả các đơn vị </t>
  </si>
  <si>
    <t>Sửa chữa, cải tạo nhà lớp học, nhà hiệu bộ và công trình phụ trợ trường Mầm non xã Cao Thịnh, huyện Ngọc Lặc</t>
  </si>
  <si>
    <t>Xây dựng mới nhà hiệu bộ, sửa chữa nhà lớp học trường THCS Ngọc Sơn</t>
  </si>
  <si>
    <t>Xây dựng mới và sửa chữa nhà lớp học trường Tiểu học Ngọc Sơn, xã Ngọc Sơn, huyện Ngọc Lặc, tỉnh Thanh Hóa</t>
  </si>
  <si>
    <t>Dự án chưa bố trí đủ vốn</t>
  </si>
  <si>
    <t>Dự án đã hoàn thành chưa có quyết toán được duyệt</t>
  </si>
  <si>
    <t xml:space="preserve">Đã hoàn thành chưa có QĐ quyết toán còn phải trả các đơn vị </t>
  </si>
  <si>
    <t>Dự án chuyển tiếp hoàn thành trong năm 2025</t>
  </si>
  <si>
    <t>xã Lộc
Thịnh, xã Ngọc Sơn</t>
  </si>
  <si>
    <t>Dự án chuyển tiếp hoàn thành sau năm 2025</t>
  </si>
  <si>
    <t>Dự án khởi công mới năm 2025</t>
  </si>
  <si>
    <t>NGỌC LIÊN</t>
  </si>
  <si>
    <t xml:space="preserve">Dự án đã được phê duyệt quyết toán hoàn thành (còn nợ thanh toán) </t>
  </si>
  <si>
    <t>Xây dựng sân rãnh thoát nước chợ Ngọc Liên</t>
  </si>
  <si>
    <t>Đã phê duyệt quyết toán</t>
  </si>
  <si>
    <t xml:space="preserve">Dự án hoàn thành chưa được phê duyệt quyết toán hoàn thành </t>
  </si>
  <si>
    <t>Đã hoàn thành, chưa có báo quyết toán, chưa quyết toán</t>
  </si>
  <si>
    <t>Đã hoàn thành, có báo quyết toán, chưa quyết toán</t>
  </si>
  <si>
    <t>Đã hoàn thành, chưa có báo quyết toán, chưa có hồ sơ hoàn công</t>
  </si>
  <si>
    <t>Đã hoàn thành, chưa có báo quyết toán,  có hồ sơ hoàn công</t>
  </si>
  <si>
    <t>Đã hoàn thành, chưa có báo quyết toán,  chưa có hồ sơ hoàn công</t>
  </si>
  <si>
    <t xml:space="preserve">Đã hoàn thành, chưa có báo quyết toán </t>
  </si>
  <si>
    <t>Dự án triển khai mới năm 2025</t>
  </si>
  <si>
    <t>Đang thi công</t>
  </si>
  <si>
    <t>NGỌC TRUNG</t>
  </si>
  <si>
    <t>Đã hoàn thành chờ QT</t>
  </si>
  <si>
    <t>Đã thi công xong, đang chờ nghiệm thu</t>
  </si>
  <si>
    <t>Kinh phí hỗ trợ đầu tư mua sắm, cải tạo mạng LAN nội bộ; Trang thông tin điện tử tại UBND các xã sau sáp nhập (đã phân bổ dự toán chưa thanh toán)</t>
  </si>
  <si>
    <t>Đang trình thẩm định dự toán</t>
  </si>
  <si>
    <t>NGỌC SƠN</t>
  </si>
  <si>
    <t>Nhà lớp học trường Mầm Non xã Ngọc Sơn (vốn NTM 2020)</t>
  </si>
  <si>
    <t>Nhà lớp học trường THCS xã Ngọc Sơn(vốn NTM 2020)</t>
  </si>
  <si>
    <t>Đã hoàn thành, chưa có báo cáo quyết toán</t>
  </si>
  <si>
    <t>Đã hoàn thành, chưa trình phê duyệt quyết toán</t>
  </si>
  <si>
    <t>Đã hoàn thành, đã có báo cáo quyết toán</t>
  </si>
  <si>
    <t>CAO THỊNH</t>
  </si>
  <si>
    <t>F</t>
  </si>
  <si>
    <t>LỘC THỊNH</t>
  </si>
  <si>
    <t xml:space="preserve">Dự án đã hoàn thành chưa phê duyệt quyết toán </t>
  </si>
  <si>
    <t>Đã hoàn thành, chưa phê duyệt quyết toán</t>
  </si>
  <si>
    <t>Đã hoàn thành, chưa có hồ sơ hoàn công, chưa có báo cáo quyết toán</t>
  </si>
  <si>
    <t xml:space="preserve">Đường giao thông thôn Lộc Thành xã Lộc Thịnh
</t>
  </si>
  <si>
    <t>Đã hoàn thành, đã có đủ hồ sơ, chưa quyết toán</t>
  </si>
  <si>
    <t>DANH SÁCH CÁC DỰ ÁN ĐƯỢC BÀN GIAO, TIẾP NHẬN TỪ CẤP HUYỆN VÀ CÁC UBND XÃ CŨ VỀ XÃ NGỌC LIÊN</t>
  </si>
  <si>
    <t>UBND huyện Ngọc Lặc</t>
  </si>
  <si>
    <t>TMĐT (giá trị quyết toán)</t>
  </si>
  <si>
    <t>Phụ lục 1</t>
  </si>
  <si>
    <t>Phụ lục 2</t>
  </si>
  <si>
    <t>Phụ lục 3</t>
  </si>
  <si>
    <t>Phụ lục 4</t>
  </si>
  <si>
    <t>Phụ lục 5</t>
  </si>
  <si>
    <t>Cũ</t>
  </si>
  <si>
    <t>Mới</t>
  </si>
  <si>
    <t>(Kèm theo Báo cáo số          /BC-UBND ngày        /10/2025 của UBND xã Ngọc Liên)</t>
  </si>
  <si>
    <t>(Kèm theo Báo cáo  số      /BC-UBND ngày     /10/2025 của UBND xã Ngọc Liên)</t>
  </si>
  <si>
    <t>Đã giải ngân đến 30/9/2025</t>
  </si>
  <si>
    <t>Số vốn còn lại chưa giải ngân đến ngày 30/9/2025</t>
  </si>
  <si>
    <t>Tổng số vốn đã bố trí đến 30/9/2025</t>
  </si>
  <si>
    <t>Tổng số vốn còn thiếu đến 30/9/2025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</si>
</sst>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 &quot;₫&quot;;[Red]\-#,##0\ &quot;₫&quot;"/>
    <numFmt numFmtId="165" formatCode="_-* #,##0.00\ _₫_-;\-* #,##0.00\ _₫_-;_-* &quot;-&quot;??\ _₫_-;_-@_-"/>
    <numFmt numFmtId="166" formatCode="_(* #,##0_);_(* \(#,##0\);_(* &quot;-&quot;??_);_(@_)"/>
    <numFmt numFmtId="167" formatCode="_-* #,##0\ _₫_-;\-* #,##0\ _₫_-;_-* &quot;-&quot;??\ _₫_-;_-@_-"/>
    <numFmt numFmtId="168" formatCode="_(* #,##0.0_);_(* \(#,##0.0\);_(* &quot;-&quot;??_);_(@_)"/>
    <numFmt numFmtId="169" formatCode="0.0%"/>
    <numFmt numFmtId="170" formatCode="#,##0.0"/>
    <numFmt numFmtId="171" formatCode="_(* #,##0.0_);_(* \(#,##0.0\);_(* &quot;-&quot;?_);_(@_)"/>
  </numFmts>
  <fonts count="40" x14ac:knownFonts="1">
    <font>
      <sz val="10"/>
      <name val="Arial"/>
      <family val="2"/>
    </font>
    <font>
      <sz val="11"/>
      <color theme="1"/>
      <name val="Calibri"/>
      <family val="2"/>
      <scheme val="minor"/>
    </font>
    <font>
      <sz val="11"/>
      <color theme="1"/>
      <name val="Calibri"/>
      <family val="2"/>
      <scheme val="minor"/>
    </font>
    <font>
      <sz val="11"/>
      <color theme="1"/>
      <name val="Arial"/>
      <family val="2"/>
      <charset val="163"/>
    </font>
    <font>
      <sz val="11"/>
      <color indexed="8"/>
      <name val="Arial"/>
      <family val="2"/>
      <charset val="163"/>
    </font>
    <font>
      <sz val="10"/>
      <name val="Arial"/>
      <family val="2"/>
    </font>
    <font>
      <sz val="10"/>
      <name val=".VnTime"/>
      <family val="2"/>
    </font>
    <font>
      <sz val="10"/>
      <name val="Arial"/>
      <family val="2"/>
      <charset val="163"/>
    </font>
    <font>
      <sz val="12"/>
      <name val="Times New Roman"/>
      <family val="1"/>
    </font>
    <font>
      <sz val="12"/>
      <color rgb="FF000000"/>
      <name val="Times New Roman"/>
      <family val="1"/>
    </font>
    <font>
      <sz val="11"/>
      <color theme="1"/>
      <name val="Arial"/>
      <family val="2"/>
    </font>
    <font>
      <sz val="10"/>
      <name val="Arial"/>
      <family val="2"/>
    </font>
    <font>
      <sz val="11"/>
      <color theme="1"/>
      <name val="Times New Roman"/>
      <family val="2"/>
      <charset val="163"/>
    </font>
    <font>
      <sz val="14"/>
      <name val=".VnTime"/>
      <family val="2"/>
    </font>
    <font>
      <sz val="12"/>
      <color indexed="8"/>
      <name val="Times New Roman"/>
      <family val="1"/>
    </font>
    <font>
      <sz val="12"/>
      <name val=".VnTime"/>
      <family val="2"/>
    </font>
    <font>
      <sz val="10"/>
      <name val=".VnArial NarrowH"/>
      <family val="2"/>
    </font>
    <font>
      <sz val="11"/>
      <color indexed="8"/>
      <name val="Calibri"/>
      <family val="2"/>
    </font>
    <font>
      <sz val="9"/>
      <name val="Arial"/>
      <family val="2"/>
    </font>
    <font>
      <i/>
      <sz val="12"/>
      <name val="Times New Roman"/>
      <family val="1"/>
    </font>
    <font>
      <sz val="12"/>
      <color theme="1"/>
      <name val="Times New Roman"/>
      <family val="1"/>
    </font>
    <font>
      <b/>
      <i/>
      <sz val="12"/>
      <name val="Times New Roman"/>
      <family val="1"/>
    </font>
    <font>
      <b/>
      <sz val="12"/>
      <name val="Times New Roman"/>
      <family val="1"/>
    </font>
    <font>
      <sz val="13"/>
      <name val="Times New Roman"/>
      <family val="1"/>
    </font>
    <font>
      <b/>
      <sz val="13"/>
      <name val="Times New Roman"/>
      <family val="1"/>
    </font>
    <font>
      <i/>
      <sz val="13"/>
      <name val="Times New Roman"/>
      <family val="1"/>
    </font>
    <font>
      <sz val="11"/>
      <name val="Times New Roman"/>
      <family val="1"/>
    </font>
    <font>
      <i/>
      <sz val="11"/>
      <name val="Times New Roman"/>
      <family val="1"/>
    </font>
    <font>
      <sz val="13"/>
      <color theme="1"/>
      <name val="Times New Roman"/>
      <family val="1"/>
    </font>
    <font>
      <b/>
      <sz val="12"/>
      <color theme="1"/>
      <name val="Times New Roman"/>
      <family val="1"/>
    </font>
    <font>
      <sz val="10"/>
      <name val="Times New Roman"/>
      <family val="1"/>
    </font>
    <font>
      <sz val="11"/>
      <color theme="1"/>
      <name val="Times New Roman"/>
      <family val="1"/>
    </font>
    <font>
      <sz val="11"/>
      <color indexed="8"/>
      <name val="Calibri"/>
      <family val="2"/>
      <charset val="163"/>
    </font>
    <font>
      <b/>
      <sz val="11"/>
      <name val="Times New Roman"/>
      <family val="1"/>
    </font>
    <font>
      <sz val="11"/>
      <color rgb="FF000000"/>
      <name val="Times New Roman"/>
      <family val="1"/>
    </font>
    <font>
      <sz val="14"/>
      <color theme="1"/>
      <name val="Times New Roman"/>
      <family val="1"/>
    </font>
    <font>
      <b/>
      <i/>
      <sz val="14"/>
      <color theme="1"/>
      <name val="Times New Roman"/>
      <family val="1"/>
    </font>
    <font>
      <b/>
      <sz val="14"/>
      <color theme="1"/>
      <name val="Times New Roman"/>
      <family val="1"/>
    </font>
    <font>
      <i/>
      <sz val="14"/>
      <color theme="1"/>
      <name val="Times New Roman"/>
      <family val="1"/>
    </font>
    <font>
      <b/>
      <i/>
      <sz val="12"/>
      <color theme="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s>
  <cellStyleXfs count="45">
    <xf numFmtId="0" fontId="0" fillId="0" borderId="0"/>
    <xf numFmtId="43" fontId="5" fillId="0" borderId="0" applyFont="0" applyFill="0" applyBorder="0" applyAlignment="0" applyProtection="0"/>
    <xf numFmtId="0" fontId="3" fillId="0" borderId="0"/>
    <xf numFmtId="165" fontId="4" fillId="0" borderId="0" applyFont="0" applyFill="0" applyBorder="0" applyAlignment="0" applyProtection="0"/>
    <xf numFmtId="0" fontId="6" fillId="0" borderId="0" applyNumberFormat="0" applyFill="0" applyBorder="0" applyAlignment="0" applyProtection="0"/>
    <xf numFmtId="0" fontId="7" fillId="0" borderId="0"/>
    <xf numFmtId="43" fontId="7" fillId="0" borderId="0" applyFont="0" applyFill="0" applyBorder="0" applyAlignment="0" applyProtection="0"/>
    <xf numFmtId="43" fontId="5" fillId="0" borderId="0" applyFont="0" applyFill="0" applyBorder="0" applyAlignment="0" applyProtection="0"/>
    <xf numFmtId="0" fontId="5" fillId="0" borderId="0"/>
    <xf numFmtId="165" fontId="4" fillId="0" borderId="0" applyFont="0" applyFill="0" applyBorder="0" applyAlignment="0" applyProtection="0"/>
    <xf numFmtId="0" fontId="3" fillId="0" borderId="0"/>
    <xf numFmtId="0" fontId="3" fillId="0" borderId="0"/>
    <xf numFmtId="43" fontId="5" fillId="0" borderId="0" applyFont="0" applyFill="0" applyBorder="0" applyAlignment="0" applyProtection="0"/>
    <xf numFmtId="0" fontId="5" fillId="0" borderId="0"/>
    <xf numFmtId="0" fontId="5" fillId="0" borderId="0"/>
    <xf numFmtId="0" fontId="2" fillId="0" borderId="0"/>
    <xf numFmtId="0" fontId="9" fillId="0" borderId="0"/>
    <xf numFmtId="9" fontId="8" fillId="0" borderId="0" applyFont="0" applyFill="0" applyBorder="0" applyAlignment="0" applyProtection="0"/>
    <xf numFmtId="0" fontId="1" fillId="0" borderId="0"/>
    <xf numFmtId="0" fontId="10" fillId="0" borderId="0"/>
    <xf numFmtId="0" fontId="3" fillId="0" borderId="0"/>
    <xf numFmtId="0" fontId="3" fillId="0" borderId="0"/>
    <xf numFmtId="0" fontId="11" fillId="0" borderId="0"/>
    <xf numFmtId="0" fontId="12" fillId="0" borderId="0"/>
    <xf numFmtId="0" fontId="13" fillId="0" borderId="0"/>
    <xf numFmtId="0" fontId="16" fillId="0" borderId="0"/>
    <xf numFmtId="0" fontId="16" fillId="0" borderId="0"/>
    <xf numFmtId="0" fontId="5" fillId="0" borderId="0"/>
    <xf numFmtId="43" fontId="14" fillId="0" borderId="0" applyFont="0" applyFill="0" applyBorder="0" applyAlignment="0" applyProtection="0"/>
    <xf numFmtId="43" fontId="17" fillId="0" borderId="0" applyFont="0" applyFill="0" applyBorder="0" applyAlignment="0" applyProtection="0"/>
    <xf numFmtId="164" fontId="18" fillId="0" borderId="0" applyFont="0" applyFill="0" applyBorder="0" applyAlignment="0" applyProtection="0"/>
    <xf numFmtId="43" fontId="17" fillId="0" borderId="0" applyFont="0" applyFill="0" applyBorder="0" applyAlignment="0" applyProtection="0"/>
    <xf numFmtId="0" fontId="14" fillId="0" borderId="0"/>
    <xf numFmtId="0" fontId="15" fillId="0" borderId="0"/>
    <xf numFmtId="0" fontId="9" fillId="0" borderId="0"/>
    <xf numFmtId="0" fontId="17" fillId="0" borderId="0"/>
    <xf numFmtId="0" fontId="6" fillId="0" borderId="0" applyNumberFormat="0" applyFill="0" applyBorder="0" applyAlignment="0" applyProtection="0"/>
    <xf numFmtId="0" fontId="6" fillId="0" borderId="0" applyNumberFormat="0" applyFill="0" applyBorder="0" applyAlignment="0" applyProtection="0"/>
    <xf numFmtId="9" fontId="5" fillId="0" borderId="0" applyFont="0" applyFill="0" applyBorder="0" applyAlignment="0" applyProtection="0"/>
    <xf numFmtId="0" fontId="15" fillId="0" borderId="0"/>
    <xf numFmtId="0" fontId="15" fillId="0" borderId="0"/>
    <xf numFmtId="0" fontId="5" fillId="0" borderId="0"/>
    <xf numFmtId="0" fontId="32" fillId="0" borderId="0"/>
    <xf numFmtId="0" fontId="8" fillId="0" borderId="0"/>
    <xf numFmtId="0" fontId="5" fillId="0" borderId="0"/>
  </cellStyleXfs>
  <cellXfs count="332">
    <xf numFmtId="0" fontId="0" fillId="0" borderId="0" xfId="0"/>
    <xf numFmtId="43" fontId="8" fillId="0" borderId="0" xfId="1" applyFont="1" applyFill="1" applyBorder="1" applyAlignment="1">
      <alignment horizontal="right" vertical="center" wrapText="1"/>
    </xf>
    <xf numFmtId="169" fontId="8" fillId="0" borderId="0" xfId="1" applyNumberFormat="1" applyFont="1" applyFill="1" applyBorder="1" applyAlignment="1">
      <alignment horizontal="right" vertical="center" wrapText="1"/>
    </xf>
    <xf numFmtId="0" fontId="8" fillId="0" borderId="0" xfId="14" applyFont="1" applyAlignment="1">
      <alignment horizontal="center" vertical="center" wrapText="1"/>
    </xf>
    <xf numFmtId="0" fontId="8" fillId="0" borderId="0" xfId="14" applyFont="1" applyAlignment="1">
      <alignment vertical="center" wrapText="1"/>
    </xf>
    <xf numFmtId="166" fontId="8" fillId="0" borderId="0" xfId="7" applyNumberFormat="1" applyFont="1" applyFill="1" applyBorder="1" applyAlignment="1">
      <alignment horizontal="right" vertical="center" wrapText="1"/>
    </xf>
    <xf numFmtId="169" fontId="21" fillId="0" borderId="0" xfId="1" applyNumberFormat="1" applyFont="1" applyFill="1" applyBorder="1" applyAlignment="1">
      <alignment horizontal="center" vertical="center" wrapText="1"/>
    </xf>
    <xf numFmtId="3" fontId="21" fillId="0" borderId="0" xfId="1" applyNumberFormat="1" applyFont="1" applyFill="1" applyBorder="1" applyAlignment="1">
      <alignment horizontal="right" vertical="center" wrapText="1" indent="1"/>
    </xf>
    <xf numFmtId="168" fontId="21" fillId="0" borderId="0" xfId="1" applyNumberFormat="1" applyFont="1" applyFill="1" applyBorder="1" applyAlignment="1">
      <alignment horizontal="center" vertical="center" wrapText="1"/>
    </xf>
    <xf numFmtId="3" fontId="19" fillId="0" borderId="0" xfId="14" applyNumberFormat="1" applyFont="1" applyAlignment="1">
      <alignment horizontal="center" vertical="center" wrapText="1"/>
    </xf>
    <xf numFmtId="168" fontId="19" fillId="0" borderId="0" xfId="1" applyNumberFormat="1" applyFont="1" applyFill="1" applyAlignment="1">
      <alignment horizontal="center" vertical="center" wrapText="1"/>
    </xf>
    <xf numFmtId="168" fontId="8" fillId="0" borderId="0" xfId="1" applyNumberFormat="1" applyFont="1" applyFill="1" applyBorder="1" applyAlignment="1">
      <alignment horizontal="right" vertical="center" wrapText="1"/>
    </xf>
    <xf numFmtId="0" fontId="22" fillId="0" borderId="1" xfId="14" applyFont="1" applyBorder="1" applyAlignment="1">
      <alignment horizontal="center" vertical="center" wrapText="1"/>
    </xf>
    <xf numFmtId="166" fontId="22" fillId="0" borderId="1" xfId="7" applyNumberFormat="1" applyFont="1" applyFill="1" applyBorder="1" applyAlignment="1">
      <alignment horizontal="center" vertical="center" wrapText="1"/>
    </xf>
    <xf numFmtId="0" fontId="22" fillId="0" borderId="0" xfId="14" applyFont="1" applyAlignment="1">
      <alignment horizontal="center" vertical="center" wrapText="1"/>
    </xf>
    <xf numFmtId="169" fontId="22" fillId="0" borderId="1" xfId="14" applyNumberFormat="1" applyFont="1" applyBorder="1" applyAlignment="1">
      <alignment horizontal="center" vertical="center" wrapText="1"/>
    </xf>
    <xf numFmtId="169" fontId="22" fillId="0" borderId="1" xfId="1" applyNumberFormat="1" applyFont="1" applyFill="1" applyBorder="1" applyAlignment="1">
      <alignment horizontal="center" vertical="center" wrapText="1"/>
    </xf>
    <xf numFmtId="0" fontId="22" fillId="0" borderId="2" xfId="14" applyFont="1" applyBorder="1" applyAlignment="1">
      <alignment horizontal="center" vertical="center" wrapText="1"/>
    </xf>
    <xf numFmtId="166" fontId="22" fillId="0" borderId="2" xfId="14" applyNumberFormat="1" applyFont="1" applyBorder="1" applyAlignment="1">
      <alignment horizontal="center" vertical="center" wrapText="1"/>
    </xf>
    <xf numFmtId="169" fontId="22" fillId="0" borderId="2" xfId="14" applyNumberFormat="1" applyFont="1" applyBorder="1" applyAlignment="1">
      <alignment horizontal="center" vertical="center" wrapText="1"/>
    </xf>
    <xf numFmtId="0" fontId="21" fillId="0" borderId="3" xfId="14" applyFont="1" applyBorder="1" applyAlignment="1">
      <alignment horizontal="center" vertical="center" wrapText="1"/>
    </xf>
    <xf numFmtId="0" fontId="21" fillId="0" borderId="3" xfId="14" applyFont="1" applyBorder="1" applyAlignment="1">
      <alignment horizontal="left" vertical="center" wrapText="1"/>
    </xf>
    <xf numFmtId="170" fontId="8" fillId="0" borderId="3" xfId="1" applyNumberFormat="1" applyFont="1" applyFill="1" applyBorder="1" applyAlignment="1">
      <alignment horizontal="right" vertical="center" shrinkToFit="1"/>
    </xf>
    <xf numFmtId="166" fontId="22" fillId="0" borderId="3" xfId="1" applyNumberFormat="1" applyFont="1" applyFill="1" applyBorder="1" applyAlignment="1">
      <alignment horizontal="right" vertical="center" shrinkToFit="1"/>
    </xf>
    <xf numFmtId="166" fontId="21" fillId="0" borderId="3" xfId="14" applyNumberFormat="1" applyFont="1" applyBorder="1" applyAlignment="1">
      <alignment horizontal="center" vertical="center" wrapText="1"/>
    </xf>
    <xf numFmtId="166" fontId="22" fillId="0" borderId="3" xfId="14" applyNumberFormat="1" applyFont="1" applyBorder="1" applyAlignment="1">
      <alignment horizontal="center" vertical="center" wrapText="1"/>
    </xf>
    <xf numFmtId="0" fontId="21" fillId="0" borderId="0" xfId="14" applyFont="1" applyAlignment="1">
      <alignment horizontal="center" vertical="center" wrapText="1"/>
    </xf>
    <xf numFmtId="170" fontId="22" fillId="0" borderId="3" xfId="1" applyNumberFormat="1" applyFont="1" applyFill="1" applyBorder="1" applyAlignment="1">
      <alignment horizontal="right" vertical="center" shrinkToFit="1"/>
    </xf>
    <xf numFmtId="166" fontId="21" fillId="0" borderId="3" xfId="1" applyNumberFormat="1" applyFont="1" applyFill="1" applyBorder="1" applyAlignment="1">
      <alignment horizontal="right" vertical="center" shrinkToFit="1"/>
    </xf>
    <xf numFmtId="0" fontId="8" fillId="0" borderId="3" xfId="14" applyFont="1" applyBorder="1" applyAlignment="1">
      <alignment horizontal="center" vertical="center" wrapText="1"/>
    </xf>
    <xf numFmtId="9" fontId="8" fillId="0" borderId="3" xfId="38" applyFont="1" applyFill="1" applyBorder="1" applyAlignment="1">
      <alignment horizontal="right" vertical="center" shrinkToFit="1"/>
    </xf>
    <xf numFmtId="166" fontId="8" fillId="0" borderId="3" xfId="14" applyNumberFormat="1" applyFont="1" applyBorder="1" applyAlignment="1">
      <alignment horizontal="center" vertical="center" wrapText="1"/>
    </xf>
    <xf numFmtId="167" fontId="8" fillId="0" borderId="3" xfId="1" applyNumberFormat="1" applyFont="1" applyFill="1" applyBorder="1" applyAlignment="1">
      <alignment horizontal="center" vertical="center" wrapText="1" shrinkToFit="1"/>
    </xf>
    <xf numFmtId="0" fontId="8" fillId="0" borderId="3" xfId="0" applyFont="1" applyBorder="1" applyAlignment="1">
      <alignment horizontal="justify" vertical="center" wrapText="1"/>
    </xf>
    <xf numFmtId="0" fontId="8" fillId="0" borderId="3" xfId="14" applyFont="1" applyBorder="1" applyAlignment="1">
      <alignment vertical="center" wrapText="1"/>
    </xf>
    <xf numFmtId="168" fontId="8" fillId="0" borderId="3" xfId="1" applyNumberFormat="1" applyFont="1" applyFill="1" applyBorder="1" applyAlignment="1">
      <alignment horizontal="right" vertical="center" wrapText="1"/>
    </xf>
    <xf numFmtId="0" fontId="8" fillId="0" borderId="4" xfId="14" applyFont="1" applyBorder="1" applyAlignment="1">
      <alignment horizontal="center" vertical="center" wrapText="1"/>
    </xf>
    <xf numFmtId="0" fontId="8" fillId="0" borderId="4" xfId="14" applyFont="1" applyBorder="1" applyAlignment="1">
      <alignment vertical="center" wrapText="1"/>
    </xf>
    <xf numFmtId="9" fontId="8" fillId="0" borderId="4" xfId="38" applyFont="1" applyFill="1" applyBorder="1" applyAlignment="1">
      <alignment horizontal="right" vertical="center" shrinkToFit="1"/>
    </xf>
    <xf numFmtId="168" fontId="8" fillId="0" borderId="4" xfId="1" applyNumberFormat="1" applyFont="1" applyFill="1" applyBorder="1" applyAlignment="1">
      <alignment horizontal="right" vertical="center" wrapText="1"/>
    </xf>
    <xf numFmtId="3" fontId="8" fillId="0" borderId="0" xfId="1" applyNumberFormat="1" applyFont="1" applyFill="1" applyBorder="1" applyAlignment="1">
      <alignment horizontal="right" vertical="center" wrapText="1" indent="1"/>
    </xf>
    <xf numFmtId="169" fontId="22" fillId="0" borderId="2" xfId="1" applyNumberFormat="1" applyFont="1" applyFill="1" applyBorder="1" applyAlignment="1">
      <alignment horizontal="right" vertical="center" shrinkToFit="1"/>
    </xf>
    <xf numFmtId="169" fontId="22" fillId="0" borderId="3" xfId="1" applyNumberFormat="1" applyFont="1" applyFill="1" applyBorder="1" applyAlignment="1">
      <alignment horizontal="right" vertical="center" shrinkToFit="1"/>
    </xf>
    <xf numFmtId="169" fontId="8" fillId="0" borderId="3" xfId="1" applyNumberFormat="1" applyFont="1" applyFill="1" applyBorder="1" applyAlignment="1">
      <alignment horizontal="right" vertical="center" shrinkToFit="1"/>
    </xf>
    <xf numFmtId="169" fontId="8" fillId="0" borderId="4" xfId="1" applyNumberFormat="1" applyFont="1" applyFill="1" applyBorder="1" applyAlignment="1">
      <alignment horizontal="right" vertical="center" shrinkToFit="1"/>
    </xf>
    <xf numFmtId="169" fontId="22" fillId="0" borderId="1" xfId="7" applyNumberFormat="1" applyFont="1" applyFill="1" applyBorder="1" applyAlignment="1">
      <alignment horizontal="center" vertical="center" wrapText="1"/>
    </xf>
    <xf numFmtId="3" fontId="22" fillId="0" borderId="0" xfId="14" applyNumberFormat="1" applyFont="1" applyAlignment="1">
      <alignment horizontal="center" vertical="center" wrapText="1"/>
    </xf>
    <xf numFmtId="0" fontId="8" fillId="0" borderId="3" xfId="14" applyFont="1" applyBorder="1" applyAlignment="1">
      <alignment horizontal="justify" vertical="center" wrapText="1"/>
    </xf>
    <xf numFmtId="0" fontId="8" fillId="0" borderId="3" xfId="39" applyFont="1" applyBorder="1" applyAlignment="1">
      <alignment horizontal="justify" vertical="center" wrapText="1"/>
    </xf>
    <xf numFmtId="167" fontId="21" fillId="0" borderId="3" xfId="3" applyNumberFormat="1" applyFont="1" applyFill="1" applyBorder="1" applyAlignment="1">
      <alignment horizontal="justify" vertical="center" wrapText="1"/>
    </xf>
    <xf numFmtId="167" fontId="8" fillId="0" borderId="3" xfId="3" applyNumberFormat="1" applyFont="1" applyFill="1" applyBorder="1" applyAlignment="1">
      <alignment horizontal="justify" vertical="center" wrapText="1"/>
    </xf>
    <xf numFmtId="0" fontId="8" fillId="0" borderId="4" xfId="14" applyFont="1" applyBorder="1" applyAlignment="1">
      <alignment horizontal="justify" vertical="center" wrapText="1"/>
    </xf>
    <xf numFmtId="170" fontId="8" fillId="0" borderId="0" xfId="1" applyNumberFormat="1" applyFont="1" applyFill="1" applyBorder="1" applyAlignment="1">
      <alignment horizontal="right" vertical="center" wrapText="1" indent="1"/>
    </xf>
    <xf numFmtId="0" fontId="21" fillId="0" borderId="3" xfId="14" applyFont="1" applyBorder="1" applyAlignment="1">
      <alignment horizontal="left" vertical="center"/>
    </xf>
    <xf numFmtId="0" fontId="8" fillId="0" borderId="3" xfId="0" applyFont="1" applyBorder="1" applyAlignment="1">
      <alignment horizontal="center" vertical="center" wrapText="1"/>
    </xf>
    <xf numFmtId="4" fontId="22" fillId="0" borderId="0" xfId="14" applyNumberFormat="1" applyFont="1" applyAlignment="1">
      <alignment horizontal="center" vertical="center" wrapText="1"/>
    </xf>
    <xf numFmtId="0" fontId="8" fillId="0" borderId="3" xfId="5" applyFont="1" applyBorder="1" applyAlignment="1">
      <alignment horizontal="justify" vertical="center" wrapText="1"/>
    </xf>
    <xf numFmtId="0" fontId="8" fillId="0" borderId="3" xfId="14" applyFont="1" applyBorder="1" applyAlignment="1">
      <alignment horizontal="justify" vertical="center"/>
    </xf>
    <xf numFmtId="170" fontId="22" fillId="0" borderId="1" xfId="7" applyNumberFormat="1" applyFont="1" applyFill="1" applyBorder="1" applyAlignment="1">
      <alignment horizontal="center" vertical="center" wrapText="1"/>
    </xf>
    <xf numFmtId="170" fontId="8" fillId="0" borderId="0" xfId="1" applyNumberFormat="1" applyFont="1" applyFill="1" applyBorder="1" applyAlignment="1">
      <alignment horizontal="right" vertical="center" wrapText="1"/>
    </xf>
    <xf numFmtId="168" fontId="22" fillId="0" borderId="0" xfId="7" applyNumberFormat="1" applyFont="1" applyFill="1" applyBorder="1" applyAlignment="1">
      <alignment vertical="center" wrapText="1"/>
    </xf>
    <xf numFmtId="3" fontId="19" fillId="0" borderId="0" xfId="14" applyNumberFormat="1" applyFont="1" applyAlignment="1">
      <alignment vertical="center" wrapText="1"/>
    </xf>
    <xf numFmtId="0" fontId="21" fillId="0" borderId="3" xfId="14" applyFont="1" applyBorder="1" applyAlignment="1">
      <alignment vertical="center" wrapText="1"/>
    </xf>
    <xf numFmtId="0" fontId="22" fillId="0" borderId="1" xfId="14" applyFont="1" applyBorder="1" applyAlignment="1">
      <alignment vertical="center" wrapText="1"/>
    </xf>
    <xf numFmtId="0" fontId="19" fillId="0" borderId="0" xfId="14" applyFont="1" applyAlignment="1">
      <alignment vertical="center" wrapText="1"/>
    </xf>
    <xf numFmtId="168" fontId="23" fillId="0" borderId="0" xfId="1" applyNumberFormat="1" applyFont="1" applyFill="1" applyAlignment="1">
      <alignment horizontal="right" vertical="center"/>
    </xf>
    <xf numFmtId="1" fontId="24" fillId="0" borderId="0" xfId="1" applyNumberFormat="1" applyFont="1" applyFill="1" applyAlignment="1">
      <alignment horizontal="right" vertical="center"/>
    </xf>
    <xf numFmtId="1" fontId="24" fillId="0" borderId="1" xfId="1" applyNumberFormat="1" applyFont="1" applyFill="1" applyBorder="1" applyAlignment="1">
      <alignment horizontal="center" vertical="center" wrapText="1"/>
    </xf>
    <xf numFmtId="165" fontId="26" fillId="0" borderId="0" xfId="0" applyNumberFormat="1" applyFont="1" applyAlignment="1">
      <alignment horizontal="left" vertical="center" wrapText="1"/>
    </xf>
    <xf numFmtId="0" fontId="26" fillId="0" borderId="0" xfId="0" applyFont="1" applyAlignment="1">
      <alignment horizontal="center" vertical="center" wrapText="1"/>
    </xf>
    <xf numFmtId="0" fontId="26" fillId="0" borderId="0" xfId="0" applyFont="1" applyAlignment="1">
      <alignment horizontal="left" vertical="center" wrapText="1"/>
    </xf>
    <xf numFmtId="166" fontId="8" fillId="0" borderId="0" xfId="7" applyNumberFormat="1" applyFont="1" applyFill="1" applyBorder="1" applyAlignment="1">
      <alignment horizontal="center" vertical="center" wrapText="1"/>
    </xf>
    <xf numFmtId="168" fontId="8" fillId="0" borderId="0" xfId="1" applyNumberFormat="1" applyFont="1" applyFill="1" applyBorder="1" applyAlignment="1">
      <alignment horizontal="center" vertical="center" wrapText="1"/>
    </xf>
    <xf numFmtId="170" fontId="22" fillId="0" borderId="2" xfId="14" applyNumberFormat="1" applyFont="1" applyBorder="1" applyAlignment="1">
      <alignment horizontal="center" vertical="center" wrapText="1"/>
    </xf>
    <xf numFmtId="170" fontId="8" fillId="0" borderId="3" xfId="7" applyNumberFormat="1" applyFont="1" applyFill="1" applyBorder="1" applyAlignment="1">
      <alignment horizontal="center" vertical="center" wrapText="1"/>
    </xf>
    <xf numFmtId="170" fontId="8" fillId="0" borderId="4" xfId="7" applyNumberFormat="1" applyFont="1" applyFill="1" applyBorder="1" applyAlignment="1">
      <alignment horizontal="center" vertical="center" wrapText="1"/>
    </xf>
    <xf numFmtId="170" fontId="8" fillId="0" borderId="3" xfId="1" applyNumberFormat="1" applyFont="1" applyFill="1" applyBorder="1" applyAlignment="1">
      <alignment horizontal="center" vertical="center" wrapText="1" shrinkToFit="1"/>
    </xf>
    <xf numFmtId="170" fontId="22" fillId="0" borderId="3" xfId="1" applyNumberFormat="1" applyFont="1" applyFill="1" applyBorder="1" applyAlignment="1">
      <alignment horizontal="center" vertical="center" wrapText="1" shrinkToFit="1"/>
    </xf>
    <xf numFmtId="170" fontId="21" fillId="0" borderId="3" xfId="14" applyNumberFormat="1" applyFont="1" applyBorder="1" applyAlignment="1">
      <alignment horizontal="center" vertical="center" wrapText="1"/>
    </xf>
    <xf numFmtId="0" fontId="22" fillId="0" borderId="3" xfId="14" applyFont="1" applyBorder="1" applyAlignment="1">
      <alignment horizontal="center" vertical="center" wrapText="1"/>
    </xf>
    <xf numFmtId="0" fontId="26" fillId="0" borderId="0" xfId="0" applyFont="1" applyAlignment="1">
      <alignment vertical="center" wrapText="1"/>
    </xf>
    <xf numFmtId="166" fontId="26" fillId="0" borderId="0" xfId="1" applyNumberFormat="1" applyFont="1" applyFill="1" applyBorder="1" applyAlignment="1">
      <alignment vertical="center" wrapText="1"/>
    </xf>
    <xf numFmtId="1" fontId="22" fillId="0" borderId="1" xfId="1" applyNumberFormat="1" applyFont="1" applyFill="1" applyBorder="1" applyAlignment="1">
      <alignment horizontal="right" vertical="center" wrapText="1"/>
    </xf>
    <xf numFmtId="1" fontId="24" fillId="0" borderId="1" xfId="1" applyNumberFormat="1" applyFont="1" applyFill="1" applyBorder="1" applyAlignment="1">
      <alignment horizontal="right" vertical="center"/>
    </xf>
    <xf numFmtId="167" fontId="8" fillId="0" borderId="3" xfId="1" applyNumberFormat="1" applyFont="1" applyFill="1" applyBorder="1" applyAlignment="1">
      <alignment horizontal="center" vertical="center" wrapText="1"/>
    </xf>
    <xf numFmtId="167" fontId="8" fillId="0" borderId="3" xfId="1" applyNumberFormat="1" applyFont="1" applyFill="1" applyBorder="1" applyAlignment="1">
      <alignment horizontal="right" vertical="center" shrinkToFit="1"/>
    </xf>
    <xf numFmtId="167" fontId="8" fillId="0" borderId="4" xfId="1" applyNumberFormat="1" applyFont="1" applyFill="1" applyBorder="1" applyAlignment="1">
      <alignment horizontal="center" vertical="center" wrapText="1"/>
    </xf>
    <xf numFmtId="166" fontId="26" fillId="0" borderId="3" xfId="1" applyNumberFormat="1" applyFont="1" applyFill="1" applyBorder="1" applyAlignment="1">
      <alignment vertical="center" wrapText="1"/>
    </xf>
    <xf numFmtId="166" fontId="26" fillId="0" borderId="4" xfId="1" applyNumberFormat="1" applyFont="1" applyFill="1" applyBorder="1" applyAlignment="1">
      <alignment vertical="center" wrapText="1"/>
    </xf>
    <xf numFmtId="0" fontId="28" fillId="0" borderId="0" xfId="0" applyFont="1" applyAlignment="1">
      <alignment vertical="center"/>
    </xf>
    <xf numFmtId="0" fontId="20" fillId="0" borderId="0" xfId="0" applyFont="1" applyAlignment="1">
      <alignment vertical="center"/>
    </xf>
    <xf numFmtId="0" fontId="29" fillId="0" borderId="0" xfId="0" applyFont="1" applyAlignment="1">
      <alignment horizontal="center" vertical="center"/>
    </xf>
    <xf numFmtId="0" fontId="20" fillId="0" borderId="0" xfId="0" applyFont="1" applyAlignment="1">
      <alignment horizontal="center" vertical="center"/>
    </xf>
    <xf numFmtId="0" fontId="28" fillId="0" borderId="0" xfId="0" applyFont="1" applyAlignment="1">
      <alignment horizontal="center" vertical="center"/>
    </xf>
    <xf numFmtId="0" fontId="28" fillId="0" borderId="0" xfId="0" applyFont="1" applyAlignment="1">
      <alignment vertical="center" wrapText="1"/>
    </xf>
    <xf numFmtId="170" fontId="28" fillId="0" borderId="0" xfId="0" applyNumberFormat="1" applyFont="1" applyAlignment="1">
      <alignment horizontal="center" vertical="center"/>
    </xf>
    <xf numFmtId="0" fontId="20" fillId="0" borderId="0" xfId="0" applyFont="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171" fontId="26" fillId="0" borderId="0" xfId="0" applyNumberFormat="1" applyFont="1" applyAlignment="1">
      <alignment vertical="center" wrapText="1"/>
    </xf>
    <xf numFmtId="0" fontId="33" fillId="0" borderId="0" xfId="0" applyFont="1" applyAlignment="1">
      <alignment horizontal="center" vertical="center" wrapText="1"/>
    </xf>
    <xf numFmtId="0" fontId="33" fillId="0" borderId="0" xfId="0" applyFont="1" applyAlignment="1">
      <alignment vertical="center" wrapText="1"/>
    </xf>
    <xf numFmtId="0" fontId="26" fillId="0" borderId="0" xfId="0" applyFont="1"/>
    <xf numFmtId="168" fontId="26" fillId="0" borderId="0" xfId="1" applyNumberFormat="1" applyFont="1" applyFill="1" applyBorder="1" applyAlignment="1">
      <alignment horizontal="right" vertical="center" wrapText="1"/>
    </xf>
    <xf numFmtId="168" fontId="26" fillId="0" borderId="8" xfId="1" applyNumberFormat="1" applyFont="1" applyFill="1" applyBorder="1" applyAlignment="1">
      <alignment horizontal="right" vertical="center" wrapText="1"/>
    </xf>
    <xf numFmtId="168" fontId="33" fillId="0" borderId="1" xfId="1" applyNumberFormat="1" applyFont="1" applyFill="1" applyBorder="1" applyAlignment="1">
      <alignment horizontal="center" vertical="center" wrapText="1" shrinkToFit="1"/>
    </xf>
    <xf numFmtId="166" fontId="33" fillId="0" borderId="2" xfId="1" applyNumberFormat="1" applyFont="1" applyFill="1" applyBorder="1" applyAlignment="1">
      <alignment horizontal="right" vertical="center" shrinkToFit="1"/>
    </xf>
    <xf numFmtId="43" fontId="33" fillId="0" borderId="0" xfId="0" applyNumberFormat="1" applyFont="1" applyAlignment="1">
      <alignment wrapText="1"/>
    </xf>
    <xf numFmtId="0" fontId="33" fillId="0" borderId="0" xfId="0" applyFont="1" applyAlignment="1">
      <alignment wrapText="1"/>
    </xf>
    <xf numFmtId="0" fontId="35" fillId="0" borderId="0" xfId="0" applyFont="1" applyAlignment="1">
      <alignment horizontal="center" vertical="center"/>
    </xf>
    <xf numFmtId="0" fontId="35" fillId="0" borderId="0" xfId="0" applyFont="1" applyAlignment="1">
      <alignment vertical="center" wrapText="1"/>
    </xf>
    <xf numFmtId="170" fontId="35" fillId="0" borderId="0" xfId="0" applyNumberFormat="1" applyFont="1" applyAlignment="1">
      <alignment horizontal="center" vertical="center"/>
    </xf>
    <xf numFmtId="0" fontId="35" fillId="0" borderId="0" xfId="0" applyFont="1" applyAlignment="1">
      <alignment vertical="center"/>
    </xf>
    <xf numFmtId="170" fontId="8" fillId="0" borderId="4" xfId="1" applyNumberFormat="1" applyFont="1" applyFill="1" applyBorder="1" applyAlignment="1">
      <alignment horizontal="right" vertical="center" shrinkToFit="1"/>
    </xf>
    <xf numFmtId="3" fontId="8" fillId="0" borderId="3" xfId="1" applyNumberFormat="1" applyFont="1" applyFill="1" applyBorder="1" applyAlignment="1">
      <alignment horizontal="center" vertical="center" wrapText="1" shrinkToFit="1"/>
    </xf>
    <xf numFmtId="3" fontId="8" fillId="0" borderId="3" xfId="0" applyNumberFormat="1" applyFont="1" applyBorder="1" applyAlignment="1">
      <alignment horizontal="center" vertical="center" wrapText="1"/>
    </xf>
    <xf numFmtId="1" fontId="22" fillId="0" borderId="2" xfId="1" applyNumberFormat="1" applyFont="1" applyFill="1" applyBorder="1" applyAlignment="1">
      <alignment horizontal="center" vertical="center" shrinkToFit="1"/>
    </xf>
    <xf numFmtId="1" fontId="22" fillId="0" borderId="3" xfId="1" applyNumberFormat="1" applyFont="1" applyFill="1" applyBorder="1" applyAlignment="1">
      <alignment horizontal="center" vertical="center" shrinkToFit="1"/>
    </xf>
    <xf numFmtId="1" fontId="8" fillId="0" borderId="3" xfId="1" applyNumberFormat="1" applyFont="1" applyFill="1" applyBorder="1" applyAlignment="1">
      <alignment horizontal="center" vertical="center" shrinkToFit="1"/>
    </xf>
    <xf numFmtId="1" fontId="8" fillId="0" borderId="4" xfId="1" applyNumberFormat="1" applyFont="1" applyFill="1" applyBorder="1" applyAlignment="1">
      <alignment horizontal="center" vertical="center" shrinkToFit="1"/>
    </xf>
    <xf numFmtId="1" fontId="8" fillId="0" borderId="0" xfId="1" applyNumberFormat="1" applyFont="1" applyFill="1" applyBorder="1" applyAlignment="1">
      <alignment horizontal="center" vertical="center" wrapText="1"/>
    </xf>
    <xf numFmtId="0" fontId="23" fillId="0" borderId="0" xfId="0" applyFont="1" applyAlignment="1">
      <alignment horizontal="center" vertical="center"/>
    </xf>
    <xf numFmtId="0" fontId="23" fillId="0" borderId="0" xfId="0" applyFont="1" applyAlignment="1">
      <alignment vertical="center" wrapText="1"/>
    </xf>
    <xf numFmtId="0" fontId="23" fillId="0" borderId="0" xfId="0" applyFont="1" applyAlignment="1">
      <alignment horizontal="center" vertical="center" wrapText="1"/>
    </xf>
    <xf numFmtId="0" fontId="23" fillId="0" borderId="0" xfId="0" applyFont="1" applyAlignment="1">
      <alignment wrapText="1"/>
    </xf>
    <xf numFmtId="0" fontId="23" fillId="0" borderId="0" xfId="0" applyFont="1"/>
    <xf numFmtId="0" fontId="23" fillId="0" borderId="0" xfId="0" applyFont="1" applyAlignment="1">
      <alignment horizontal="center" wrapText="1"/>
    </xf>
    <xf numFmtId="0" fontId="24" fillId="0" borderId="1" xfId="0" applyFont="1" applyBorder="1" applyAlignment="1">
      <alignment horizontal="center" vertical="center" wrapText="1"/>
    </xf>
    <xf numFmtId="0" fontId="8" fillId="0" borderId="9" xfId="0" applyFont="1" applyBorder="1" applyAlignment="1">
      <alignment horizontal="center" vertical="center" wrapText="1"/>
    </xf>
    <xf numFmtId="1" fontId="8" fillId="0" borderId="0" xfId="0" applyNumberFormat="1" applyFont="1" applyAlignment="1">
      <alignment vertical="center" wrapText="1"/>
    </xf>
    <xf numFmtId="1" fontId="8" fillId="0" borderId="0" xfId="0" applyNumberFormat="1" applyFont="1" applyAlignment="1">
      <alignment vertical="center"/>
    </xf>
    <xf numFmtId="0" fontId="8" fillId="0" borderId="0" xfId="0" applyFont="1" applyAlignment="1">
      <alignment vertical="center"/>
    </xf>
    <xf numFmtId="0" fontId="20" fillId="0" borderId="3" xfId="0" applyFont="1" applyBorder="1" applyAlignment="1">
      <alignment horizontal="justify" vertical="center" wrapText="1"/>
    </xf>
    <xf numFmtId="3" fontId="20" fillId="0" borderId="3" xfId="41" applyNumberFormat="1" applyFont="1" applyBorder="1" applyAlignment="1">
      <alignment horizontal="justify" vertical="center" wrapText="1"/>
    </xf>
    <xf numFmtId="0" fontId="20" fillId="0" borderId="3" xfId="0" applyFont="1" applyBorder="1" applyAlignment="1">
      <alignment horizontal="center" vertical="center" wrapText="1"/>
    </xf>
    <xf numFmtId="0" fontId="20" fillId="0" borderId="3" xfId="0" applyFont="1" applyBorder="1" applyAlignment="1">
      <alignment vertical="center" wrapText="1"/>
    </xf>
    <xf numFmtId="3" fontId="8" fillId="0" borderId="3" xfId="41" applyNumberFormat="1" applyFont="1" applyBorder="1" applyAlignment="1">
      <alignment horizontal="justify" vertical="center" wrapText="1"/>
    </xf>
    <xf numFmtId="1" fontId="24" fillId="0" borderId="1" xfId="1" applyNumberFormat="1" applyFont="1" applyFill="1" applyBorder="1" applyAlignment="1">
      <alignment horizontal="center" vertical="center"/>
    </xf>
    <xf numFmtId="0" fontId="29" fillId="0" borderId="1" xfId="0" applyFont="1" applyBorder="1" applyAlignment="1">
      <alignment horizontal="center" vertical="center" wrapText="1"/>
    </xf>
    <xf numFmtId="3" fontId="29" fillId="0" borderId="2" xfId="0" applyNumberFormat="1" applyFont="1" applyBorder="1" applyAlignment="1">
      <alignment horizontal="center" vertical="center" wrapText="1"/>
    </xf>
    <xf numFmtId="0" fontId="29" fillId="0" borderId="2" xfId="0" applyFont="1" applyBorder="1" applyAlignment="1">
      <alignment horizontal="justify" vertical="center" wrapText="1"/>
    </xf>
    <xf numFmtId="3" fontId="20" fillId="0" borderId="3" xfId="0" quotePrefix="1" applyNumberFormat="1" applyFont="1" applyBorder="1" applyAlignment="1">
      <alignment horizontal="center" vertical="center" wrapText="1"/>
    </xf>
    <xf numFmtId="0" fontId="29" fillId="0" borderId="3" xfId="0" applyFont="1" applyBorder="1" applyAlignment="1">
      <alignment horizontal="justify" vertical="center" wrapText="1"/>
    </xf>
    <xf numFmtId="3" fontId="20" fillId="0" borderId="3" xfId="0" applyNumberFormat="1" applyFont="1" applyBorder="1" applyAlignment="1">
      <alignment horizontal="center" vertical="center" wrapText="1"/>
    </xf>
    <xf numFmtId="3" fontId="29" fillId="0" borderId="3" xfId="0" applyNumberFormat="1" applyFont="1" applyBorder="1" applyAlignment="1">
      <alignment horizontal="center" vertical="center" wrapText="1"/>
    </xf>
    <xf numFmtId="3" fontId="29" fillId="0" borderId="3" xfId="0" quotePrefix="1" applyNumberFormat="1" applyFont="1" applyBorder="1" applyAlignment="1">
      <alignment horizontal="center" vertical="center" wrapText="1"/>
    </xf>
    <xf numFmtId="0" fontId="39" fillId="0" borderId="3" xfId="0" applyFont="1" applyBorder="1" applyAlignment="1">
      <alignment horizontal="justify" vertical="top" wrapText="1"/>
    </xf>
    <xf numFmtId="0" fontId="39" fillId="0" borderId="3" xfId="0" applyFont="1" applyBorder="1" applyAlignment="1">
      <alignment horizontal="justify" vertical="center" wrapText="1"/>
    </xf>
    <xf numFmtId="0" fontId="29" fillId="0" borderId="3" xfId="0" applyFont="1" applyBorder="1" applyAlignment="1">
      <alignment horizontal="center" vertical="center" wrapText="1" shrinkToFit="1"/>
    </xf>
    <xf numFmtId="0" fontId="29" fillId="0" borderId="3" xfId="0" applyFont="1" applyBorder="1" applyAlignment="1">
      <alignment vertical="center" wrapText="1"/>
    </xf>
    <xf numFmtId="3" fontId="20" fillId="0" borderId="3" xfId="0" applyNumberFormat="1" applyFont="1" applyBorder="1" applyAlignment="1">
      <alignment horizontal="center" vertical="center" wrapText="1" shrinkToFit="1"/>
    </xf>
    <xf numFmtId="3" fontId="29" fillId="0" borderId="3" xfId="41" applyNumberFormat="1" applyFont="1" applyBorder="1" applyAlignment="1">
      <alignment horizontal="justify" vertical="center" wrapText="1"/>
    </xf>
    <xf numFmtId="167" fontId="22" fillId="0" borderId="3" xfId="1" applyNumberFormat="1" applyFont="1" applyFill="1" applyBorder="1" applyAlignment="1">
      <alignment horizontal="center" vertical="center"/>
    </xf>
    <xf numFmtId="167" fontId="22" fillId="0" borderId="3" xfId="1" applyNumberFormat="1" applyFont="1" applyFill="1" applyBorder="1" applyAlignment="1">
      <alignment horizontal="center" vertical="center" wrapText="1"/>
    </xf>
    <xf numFmtId="167" fontId="22" fillId="0" borderId="3" xfId="1" quotePrefix="1" applyNumberFormat="1" applyFont="1" applyFill="1" applyBorder="1" applyAlignment="1">
      <alignment horizontal="center" vertical="center" shrinkToFit="1"/>
    </xf>
    <xf numFmtId="167" fontId="22" fillId="0" borderId="3" xfId="1" applyNumberFormat="1" applyFont="1" applyFill="1" applyBorder="1" applyAlignment="1">
      <alignment horizontal="justify" vertical="center" wrapText="1"/>
    </xf>
    <xf numFmtId="167" fontId="8" fillId="0" borderId="3" xfId="1" quotePrefix="1" applyNumberFormat="1" applyFont="1" applyFill="1" applyBorder="1" applyAlignment="1">
      <alignment horizontal="center" vertical="center" shrinkToFit="1"/>
    </xf>
    <xf numFmtId="0" fontId="22" fillId="0" borderId="3" xfId="0" applyFont="1" applyBorder="1" applyAlignment="1">
      <alignment horizontal="justify" vertical="center" wrapText="1"/>
    </xf>
    <xf numFmtId="167" fontId="22" fillId="0" borderId="3" xfId="1" quotePrefix="1" applyNumberFormat="1" applyFont="1" applyFill="1" applyBorder="1" applyAlignment="1">
      <alignment vertical="center" shrinkToFit="1"/>
    </xf>
    <xf numFmtId="167" fontId="8" fillId="0" borderId="3" xfId="1" quotePrefix="1" applyNumberFormat="1" applyFont="1" applyFill="1" applyBorder="1" applyAlignment="1">
      <alignment vertical="center" shrinkToFit="1"/>
    </xf>
    <xf numFmtId="167" fontId="22" fillId="0" borderId="3" xfId="1" quotePrefix="1" applyNumberFormat="1" applyFont="1" applyFill="1" applyBorder="1" applyAlignment="1">
      <alignment horizontal="center" vertical="center"/>
    </xf>
    <xf numFmtId="49" fontId="8" fillId="0" borderId="3" xfId="1" quotePrefix="1" applyNumberFormat="1" applyFont="1" applyFill="1" applyBorder="1" applyAlignment="1">
      <alignment horizontal="center" vertical="center" shrinkToFit="1"/>
    </xf>
    <xf numFmtId="167" fontId="8" fillId="0" borderId="3" xfId="1" applyNumberFormat="1" applyFont="1" applyFill="1" applyBorder="1" applyAlignment="1">
      <alignment horizontal="center" vertical="center"/>
    </xf>
    <xf numFmtId="49" fontId="8" fillId="0" borderId="4" xfId="1" quotePrefix="1" applyNumberFormat="1" applyFont="1" applyFill="1" applyBorder="1" applyAlignment="1">
      <alignment horizontal="center" vertical="center" shrinkToFit="1"/>
    </xf>
    <xf numFmtId="167" fontId="8" fillId="0" borderId="4" xfId="1" applyNumberFormat="1" applyFont="1" applyFill="1" applyBorder="1" applyAlignment="1">
      <alignment horizontal="center" vertical="center"/>
    </xf>
    <xf numFmtId="3" fontId="20" fillId="0" borderId="4" xfId="0" applyNumberFormat="1" applyFont="1" applyBorder="1" applyAlignment="1">
      <alignment horizontal="center" vertical="center" wrapText="1"/>
    </xf>
    <xf numFmtId="0" fontId="20" fillId="0" borderId="0" xfId="0" applyFont="1" applyAlignment="1">
      <alignment vertical="center" wrapText="1"/>
    </xf>
    <xf numFmtId="0" fontId="29" fillId="0" borderId="0" xfId="0" applyFont="1" applyAlignment="1">
      <alignment horizontal="center" vertical="center" wrapText="1"/>
    </xf>
    <xf numFmtId="3" fontId="29" fillId="0" borderId="0" xfId="0" applyNumberFormat="1" applyFont="1" applyAlignment="1">
      <alignment horizontal="center" vertical="center" wrapText="1"/>
    </xf>
    <xf numFmtId="3" fontId="39" fillId="0" borderId="8" xfId="0" applyNumberFormat="1" applyFont="1" applyBorder="1" applyAlignment="1">
      <alignment horizontal="right" vertical="center" wrapText="1"/>
    </xf>
    <xf numFmtId="0" fontId="29" fillId="0" borderId="2" xfId="0" applyFont="1" applyBorder="1" applyAlignment="1">
      <alignment vertical="center" wrapText="1"/>
    </xf>
    <xf numFmtId="167" fontId="29" fillId="0" borderId="0" xfId="0" applyNumberFormat="1" applyFont="1" applyAlignment="1">
      <alignment vertical="center" wrapText="1"/>
    </xf>
    <xf numFmtId="0" fontId="29" fillId="0" borderId="0" xfId="0" applyFont="1" applyAlignment="1">
      <alignment vertical="center" wrapText="1"/>
    </xf>
    <xf numFmtId="0" fontId="20" fillId="0" borderId="4" xfId="0" applyFont="1" applyBorder="1" applyAlignment="1">
      <alignment horizontal="center" vertical="center" wrapText="1"/>
    </xf>
    <xf numFmtId="3" fontId="20" fillId="0" borderId="0" xfId="0" applyNumberFormat="1" applyFont="1" applyAlignment="1">
      <alignment horizontal="center" vertical="center" wrapText="1"/>
    </xf>
    <xf numFmtId="1" fontId="24" fillId="0" borderId="0" xfId="1" applyNumberFormat="1" applyFont="1" applyFill="1" applyAlignment="1">
      <alignment horizontal="center" vertical="center"/>
    </xf>
    <xf numFmtId="0" fontId="33" fillId="0" borderId="5" xfId="0" applyFont="1" applyBorder="1" applyAlignment="1">
      <alignment horizontal="center" vertical="center" wrapText="1"/>
    </xf>
    <xf numFmtId="170" fontId="22" fillId="0" borderId="2" xfId="14" applyNumberFormat="1" applyFont="1" applyBorder="1" applyAlignment="1">
      <alignment horizontal="right" vertical="center" shrinkToFit="1"/>
    </xf>
    <xf numFmtId="169" fontId="22" fillId="0" borderId="2" xfId="14" applyNumberFormat="1" applyFont="1" applyBorder="1" applyAlignment="1">
      <alignment horizontal="right" vertical="center" shrinkToFit="1"/>
    </xf>
    <xf numFmtId="166" fontId="22" fillId="0" borderId="2" xfId="14" applyNumberFormat="1" applyFont="1" applyBorder="1" applyAlignment="1">
      <alignment horizontal="right" vertical="center" shrinkToFit="1"/>
    </xf>
    <xf numFmtId="170" fontId="21" fillId="0" borderId="3" xfId="14" applyNumberFormat="1" applyFont="1" applyBorder="1" applyAlignment="1">
      <alignment horizontal="right" vertical="center" shrinkToFit="1"/>
    </xf>
    <xf numFmtId="169" fontId="22" fillId="0" borderId="3" xfId="14" applyNumberFormat="1" applyFont="1" applyBorder="1" applyAlignment="1">
      <alignment horizontal="right" vertical="center" shrinkToFit="1"/>
    </xf>
    <xf numFmtId="170" fontId="22" fillId="0" borderId="3" xfId="14" applyNumberFormat="1" applyFont="1" applyBorder="1" applyAlignment="1">
      <alignment horizontal="right" vertical="center" shrinkToFit="1"/>
    </xf>
    <xf numFmtId="170" fontId="8" fillId="0" borderId="3" xfId="14" applyNumberFormat="1" applyFont="1" applyBorder="1" applyAlignment="1">
      <alignment horizontal="right" vertical="center" shrinkToFit="1"/>
    </xf>
    <xf numFmtId="170" fontId="8" fillId="0" borderId="3" xfId="0" applyNumberFormat="1" applyFont="1" applyBorder="1" applyAlignment="1">
      <alignment horizontal="right" vertical="center" shrinkToFit="1"/>
    </xf>
    <xf numFmtId="169" fontId="8" fillId="0" borderId="3" xfId="14" applyNumberFormat="1" applyFont="1" applyBorder="1" applyAlignment="1">
      <alignment horizontal="right" vertical="center" shrinkToFit="1"/>
    </xf>
    <xf numFmtId="170" fontId="8" fillId="0" borderId="3" xfId="5" applyNumberFormat="1" applyFont="1" applyBorder="1" applyAlignment="1">
      <alignment horizontal="right" vertical="center" shrinkToFit="1"/>
    </xf>
    <xf numFmtId="170" fontId="8" fillId="0" borderId="3" xfId="39" applyNumberFormat="1" applyFont="1" applyBorder="1" applyAlignment="1">
      <alignment horizontal="right" vertical="center" shrinkToFit="1"/>
    </xf>
    <xf numFmtId="170" fontId="8" fillId="0" borderId="3" xfId="3" applyNumberFormat="1" applyFont="1" applyFill="1" applyBorder="1" applyAlignment="1">
      <alignment horizontal="right" vertical="center" shrinkToFit="1"/>
    </xf>
    <xf numFmtId="166" fontId="21" fillId="0" borderId="3" xfId="14" applyNumberFormat="1" applyFont="1" applyBorder="1" applyAlignment="1">
      <alignment horizontal="right" vertical="center" shrinkToFit="1"/>
    </xf>
    <xf numFmtId="170" fontId="8" fillId="0" borderId="3" xfId="7" applyNumberFormat="1" applyFont="1" applyFill="1" applyBorder="1" applyAlignment="1">
      <alignment horizontal="right" vertical="center" shrinkToFit="1"/>
    </xf>
    <xf numFmtId="170" fontId="8" fillId="0" borderId="4" xfId="7" applyNumberFormat="1" applyFont="1" applyFill="1" applyBorder="1" applyAlignment="1">
      <alignment horizontal="right" vertical="center" shrinkToFit="1"/>
    </xf>
    <xf numFmtId="170" fontId="8" fillId="0" borderId="4" xfId="14" applyNumberFormat="1" applyFont="1" applyBorder="1" applyAlignment="1">
      <alignment horizontal="right" vertical="center" shrinkToFit="1"/>
    </xf>
    <xf numFmtId="169" fontId="8" fillId="0" borderId="4" xfId="14" applyNumberFormat="1" applyFont="1" applyBorder="1" applyAlignment="1">
      <alignment horizontal="right" vertical="center" shrinkToFit="1"/>
    </xf>
    <xf numFmtId="3" fontId="39" fillId="0" borderId="0" xfId="0" applyNumberFormat="1" applyFont="1" applyAlignment="1">
      <alignment horizontal="center" vertical="center" wrapText="1"/>
    </xf>
    <xf numFmtId="3" fontId="29" fillId="0" borderId="1" xfId="0" applyNumberFormat="1" applyFont="1" applyBorder="1" applyAlignment="1">
      <alignment horizontal="center" vertical="center" wrapText="1"/>
    </xf>
    <xf numFmtId="3" fontId="29" fillId="0" borderId="1" xfId="1" applyNumberFormat="1" applyFont="1" applyFill="1" applyBorder="1" applyAlignment="1">
      <alignment horizontal="center" vertical="center" wrapText="1"/>
    </xf>
    <xf numFmtId="0" fontId="37" fillId="0" borderId="0" xfId="0" applyFont="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3" xfId="0" applyFont="1" applyBorder="1" applyAlignment="1">
      <alignment horizontal="center" vertical="center" wrapText="1"/>
    </xf>
    <xf numFmtId="0" fontId="38" fillId="0" borderId="0" xfId="0" applyFont="1" applyAlignment="1">
      <alignment horizontal="center" vertical="center" wrapText="1"/>
    </xf>
    <xf numFmtId="0" fontId="29" fillId="0" borderId="1" xfId="0" applyFont="1" applyBorder="1" applyAlignment="1">
      <alignment horizontal="center" vertical="center" wrapText="1"/>
    </xf>
    <xf numFmtId="168" fontId="22" fillId="0" borderId="0" xfId="7" applyNumberFormat="1" applyFont="1" applyFill="1" applyBorder="1" applyAlignment="1">
      <alignment horizontal="center" vertical="center" wrapText="1"/>
    </xf>
    <xf numFmtId="3" fontId="19" fillId="0" borderId="0" xfId="14" applyNumberFormat="1" applyFont="1" applyAlignment="1">
      <alignment horizontal="center" vertical="center" wrapText="1"/>
    </xf>
    <xf numFmtId="170" fontId="21" fillId="0" borderId="0" xfId="1" applyNumberFormat="1" applyFont="1" applyFill="1" applyBorder="1" applyAlignment="1">
      <alignment horizontal="center" vertical="center" wrapText="1"/>
    </xf>
    <xf numFmtId="3" fontId="22" fillId="0" borderId="1" xfId="7" applyNumberFormat="1" applyFont="1" applyFill="1" applyBorder="1" applyAlignment="1">
      <alignment horizontal="center" vertical="center" wrapText="1"/>
    </xf>
    <xf numFmtId="0" fontId="22" fillId="0" borderId="1" xfId="14" applyFont="1" applyBorder="1" applyAlignment="1">
      <alignment horizontal="center" vertical="center" wrapText="1"/>
    </xf>
    <xf numFmtId="168" fontId="22" fillId="0" borderId="1" xfId="7" applyNumberFormat="1" applyFont="1" applyFill="1" applyBorder="1" applyAlignment="1">
      <alignment horizontal="center" vertical="center" wrapText="1"/>
    </xf>
    <xf numFmtId="43" fontId="22" fillId="0" borderId="1" xfId="1" applyFont="1" applyFill="1" applyBorder="1" applyAlignment="1">
      <alignment horizontal="center" vertical="center" wrapText="1"/>
    </xf>
    <xf numFmtId="3" fontId="22" fillId="0" borderId="1" xfId="14" applyNumberFormat="1" applyFont="1" applyBorder="1" applyAlignment="1">
      <alignment horizontal="center" vertical="center" wrapText="1"/>
    </xf>
    <xf numFmtId="169" fontId="22" fillId="0" borderId="1" xfId="14" applyNumberFormat="1" applyFont="1" applyBorder="1" applyAlignment="1">
      <alignment horizontal="center" vertical="center" wrapText="1"/>
    </xf>
    <xf numFmtId="0" fontId="19" fillId="0" borderId="8" xfId="14" applyFont="1" applyBorder="1" applyAlignment="1">
      <alignment horizontal="center" vertical="center" wrapText="1"/>
    </xf>
    <xf numFmtId="166" fontId="22" fillId="0" borderId="1" xfId="7" applyNumberFormat="1" applyFont="1" applyFill="1" applyBorder="1" applyAlignment="1">
      <alignment horizontal="center" vertical="center" wrapText="1"/>
    </xf>
    <xf numFmtId="1" fontId="22" fillId="0" borderId="1" xfId="7" applyNumberFormat="1" applyFont="1" applyFill="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1" fontId="24" fillId="0" borderId="0" xfId="1" applyNumberFormat="1" applyFont="1" applyFill="1" applyAlignment="1">
      <alignment horizontal="center" vertical="center"/>
    </xf>
    <xf numFmtId="3" fontId="24" fillId="0" borderId="0" xfId="0" applyNumberFormat="1" applyFont="1" applyAlignment="1">
      <alignment horizontal="center" vertical="center" shrinkToFit="1"/>
    </xf>
    <xf numFmtId="3" fontId="25" fillId="0" borderId="0" xfId="0" applyNumberFormat="1" applyFont="1" applyAlignment="1">
      <alignment horizontal="center" shrinkToFit="1"/>
    </xf>
    <xf numFmtId="1" fontId="24" fillId="0" borderId="0" xfId="1" applyNumberFormat="1" applyFont="1" applyFill="1" applyBorder="1" applyAlignment="1">
      <alignment horizontal="right" vertical="center"/>
    </xf>
    <xf numFmtId="0" fontId="24" fillId="0" borderId="1" xfId="0" applyFont="1" applyBorder="1" applyAlignment="1">
      <alignment horizontal="center" vertical="center" wrapText="1"/>
    </xf>
    <xf numFmtId="168" fontId="24" fillId="0" borderId="1" xfId="1" applyNumberFormat="1" applyFont="1" applyFill="1" applyBorder="1" applyAlignment="1">
      <alignment horizontal="center" vertical="center" wrapText="1"/>
    </xf>
    <xf numFmtId="1" fontId="24" fillId="0" borderId="1" xfId="1"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6" xfId="0" applyFont="1" applyBorder="1" applyAlignment="1">
      <alignment horizontal="center" vertical="center" wrapText="1"/>
    </xf>
    <xf numFmtId="166" fontId="33" fillId="0" borderId="1" xfId="1" applyNumberFormat="1" applyFont="1" applyFill="1" applyBorder="1" applyAlignment="1">
      <alignment horizontal="center" vertical="center" wrapText="1"/>
    </xf>
    <xf numFmtId="168" fontId="33" fillId="0" borderId="1" xfId="1" applyNumberFormat="1" applyFont="1" applyFill="1" applyBorder="1" applyAlignment="1">
      <alignment horizontal="center" vertical="center" wrapText="1" shrinkToFit="1"/>
    </xf>
    <xf numFmtId="168" fontId="27" fillId="0" borderId="8" xfId="1" applyNumberFormat="1" applyFont="1" applyFill="1" applyBorder="1" applyAlignment="1">
      <alignment horizontal="right" vertical="center" wrapText="1"/>
    </xf>
    <xf numFmtId="0" fontId="33" fillId="0" borderId="0" xfId="0" applyFont="1" applyAlignment="1">
      <alignment horizontal="left" vertical="center" wrapText="1"/>
    </xf>
    <xf numFmtId="168" fontId="33" fillId="0" borderId="0" xfId="1" applyNumberFormat="1" applyFont="1" applyFill="1" applyBorder="1" applyAlignment="1">
      <alignment horizontal="right" vertical="center" wrapText="1"/>
    </xf>
    <xf numFmtId="168" fontId="33" fillId="0" borderId="0" xfId="1" applyNumberFormat="1" applyFont="1" applyFill="1" applyBorder="1" applyAlignment="1">
      <alignment horizontal="center" wrapText="1"/>
    </xf>
    <xf numFmtId="168" fontId="27" fillId="0" borderId="0" xfId="1" applyNumberFormat="1" applyFont="1" applyFill="1" applyBorder="1" applyAlignment="1">
      <alignment horizontal="center" vertical="center" shrinkToFit="1"/>
    </xf>
    <xf numFmtId="0" fontId="36" fillId="0" borderId="0" xfId="0" applyFont="1" applyAlignment="1">
      <alignment horizontal="right" vertical="center" wrapText="1"/>
    </xf>
    <xf numFmtId="3" fontId="38" fillId="0" borderId="0" xfId="0" applyNumberFormat="1" applyFont="1" applyAlignment="1">
      <alignment horizontal="center" vertical="center" wrapText="1"/>
    </xf>
    <xf numFmtId="170" fontId="29" fillId="0" borderId="5" xfId="0" applyNumberFormat="1" applyFont="1" applyBorder="1" applyAlignment="1">
      <alignment horizontal="center" vertical="center" wrapText="1"/>
    </xf>
    <xf numFmtId="170" fontId="29" fillId="0" borderId="6" xfId="0" applyNumberFormat="1" applyFont="1" applyBorder="1" applyAlignment="1">
      <alignment horizontal="center" vertical="center" wrapText="1"/>
    </xf>
    <xf numFmtId="0" fontId="8" fillId="0" borderId="3" xfId="42" applyFont="1" applyBorder="1" applyAlignment="1">
      <alignment horizontal="justify" vertical="center" wrapText="1"/>
    </xf>
    <xf numFmtId="0" fontId="8" fillId="0" borderId="3" xfId="40" applyFont="1" applyBorder="1" applyAlignment="1">
      <alignment horizontal="justify" vertical="center" wrapText="1"/>
    </xf>
    <xf numFmtId="0" fontId="8" fillId="0" borderId="4" xfId="0" applyFont="1" applyBorder="1" applyAlignment="1">
      <alignment horizontal="justify" vertical="center" wrapText="1"/>
    </xf>
    <xf numFmtId="0" fontId="29" fillId="0" borderId="5" xfId="0" applyFont="1" applyBorder="1" applyAlignment="1">
      <alignment horizontal="center" vertical="center" wrapText="1"/>
    </xf>
    <xf numFmtId="2" fontId="22" fillId="0" borderId="5" xfId="40" applyNumberFormat="1" applyFont="1" applyBorder="1" applyAlignment="1">
      <alignment horizontal="center" vertical="center"/>
    </xf>
    <xf numFmtId="170" fontId="22" fillId="0" borderId="5" xfId="40" applyNumberFormat="1" applyFont="1" applyBorder="1" applyAlignment="1">
      <alignment horizontal="center" vertical="center"/>
    </xf>
    <xf numFmtId="0" fontId="22" fillId="0" borderId="5" xfId="40" applyFont="1" applyBorder="1" applyAlignment="1">
      <alignment horizontal="center" vertical="center"/>
    </xf>
    <xf numFmtId="0" fontId="22" fillId="0" borderId="5" xfId="40" applyFont="1" applyBorder="1" applyAlignment="1">
      <alignment vertical="center" wrapText="1"/>
    </xf>
    <xf numFmtId="0" fontId="22" fillId="0" borderId="15" xfId="24" applyFont="1" applyBorder="1" applyAlignment="1">
      <alignment horizontal="center" vertical="center" wrapText="1"/>
    </xf>
    <xf numFmtId="0" fontId="22" fillId="0" borderId="15" xfId="24" applyFont="1" applyBorder="1" applyAlignment="1">
      <alignment horizontal="justify" vertical="center" wrapText="1"/>
    </xf>
    <xf numFmtId="2" fontId="22" fillId="0" borderId="15" xfId="40" applyNumberFormat="1" applyFont="1" applyBorder="1" applyAlignment="1">
      <alignment horizontal="center" vertical="center"/>
    </xf>
    <xf numFmtId="170" fontId="22" fillId="0" borderId="15" xfId="40" applyNumberFormat="1" applyFont="1" applyBorder="1" applyAlignment="1">
      <alignment horizontal="center" vertical="center"/>
    </xf>
    <xf numFmtId="0" fontId="22" fillId="0" borderId="15" xfId="40" applyFont="1" applyBorder="1" applyAlignment="1">
      <alignment horizontal="center" vertical="center"/>
    </xf>
    <xf numFmtId="0" fontId="22" fillId="0" borderId="15" xfId="40" applyFont="1" applyBorder="1" applyAlignment="1">
      <alignment vertical="center" wrapText="1"/>
    </xf>
    <xf numFmtId="0" fontId="29" fillId="0" borderId="15" xfId="0" applyFont="1" applyBorder="1" applyAlignment="1">
      <alignment horizontal="center" vertical="center" wrapText="1"/>
    </xf>
    <xf numFmtId="2" fontId="22" fillId="0" borderId="15" xfId="0" applyNumberFormat="1" applyFont="1" applyBorder="1" applyAlignment="1">
      <alignment horizontal="center" vertical="center" wrapText="1"/>
    </xf>
    <xf numFmtId="2" fontId="22" fillId="0" borderId="15" xfId="0" applyNumberFormat="1" applyFont="1" applyBorder="1" applyAlignment="1">
      <alignment horizontal="justify" vertical="center" wrapText="1"/>
    </xf>
    <xf numFmtId="170" fontId="22" fillId="0" borderId="15" xfId="0" applyNumberFormat="1" applyFont="1" applyBorder="1" applyAlignment="1">
      <alignment horizontal="center" vertical="center" wrapText="1"/>
    </xf>
    <xf numFmtId="2" fontId="22" fillId="0" borderId="15" xfId="0" applyNumberFormat="1" applyFont="1" applyBorder="1" applyAlignment="1">
      <alignment vertical="center" wrapText="1"/>
    </xf>
    <xf numFmtId="2" fontId="29" fillId="0" borderId="15" xfId="0" applyNumberFormat="1" applyFont="1" applyBorder="1" applyAlignment="1">
      <alignment horizontal="center" vertical="center" wrapText="1"/>
    </xf>
    <xf numFmtId="2" fontId="20" fillId="0" borderId="15" xfId="0" applyNumberFormat="1" applyFont="1" applyBorder="1" applyAlignment="1">
      <alignment horizontal="center" vertical="center" wrapText="1"/>
    </xf>
    <xf numFmtId="1" fontId="8" fillId="0" borderId="15" xfId="0" applyNumberFormat="1" applyFont="1" applyBorder="1" applyAlignment="1">
      <alignment horizontal="center" vertical="center" wrapText="1"/>
    </xf>
    <xf numFmtId="170" fontId="8" fillId="0" borderId="15" xfId="0" applyNumberFormat="1" applyFont="1" applyBorder="1" applyAlignment="1">
      <alignment horizontal="center" vertical="center" wrapText="1"/>
    </xf>
    <xf numFmtId="0" fontId="8" fillId="0" borderId="15" xfId="24" applyFont="1" applyBorder="1" applyAlignment="1">
      <alignment horizontal="center" vertical="center" wrapText="1"/>
    </xf>
    <xf numFmtId="0" fontId="8" fillId="0" borderId="15" xfId="0" applyFont="1" applyBorder="1" applyAlignment="1">
      <alignment horizontal="justify" vertical="center" wrapText="1"/>
    </xf>
    <xf numFmtId="2" fontId="8" fillId="0" borderId="15" xfId="43" applyNumberFormat="1" applyBorder="1" applyAlignment="1">
      <alignment horizontal="center" vertical="center"/>
    </xf>
    <xf numFmtId="2" fontId="8" fillId="0" borderId="15" xfId="0" applyNumberFormat="1" applyFont="1" applyBorder="1" applyAlignment="1">
      <alignment horizontal="center" vertical="center" wrapText="1"/>
    </xf>
    <xf numFmtId="2" fontId="8" fillId="0" borderId="15" xfId="24" applyNumberFormat="1" applyFont="1" applyBorder="1" applyAlignment="1">
      <alignment horizontal="center" vertical="center" wrapText="1"/>
    </xf>
    <xf numFmtId="1" fontId="22" fillId="0" borderId="15" xfId="0" applyNumberFormat="1" applyFont="1" applyBorder="1" applyAlignment="1">
      <alignment horizontal="center" vertical="center" wrapText="1"/>
    </xf>
    <xf numFmtId="0" fontId="8" fillId="0" borderId="14" xfId="24" applyFont="1" applyBorder="1" applyAlignment="1">
      <alignment horizontal="center" vertical="center" wrapText="1"/>
    </xf>
    <xf numFmtId="0" fontId="8" fillId="0" borderId="14" xfId="0" applyFont="1" applyBorder="1" applyAlignment="1">
      <alignment horizontal="justify" vertical="center" wrapText="1"/>
    </xf>
    <xf numFmtId="2" fontId="8" fillId="0" borderId="14" xfId="24" applyNumberFormat="1" applyFont="1" applyBorder="1" applyAlignment="1">
      <alignment horizontal="center" vertical="center" wrapText="1"/>
    </xf>
    <xf numFmtId="170" fontId="22" fillId="0" borderId="14" xfId="0" applyNumberFormat="1" applyFont="1" applyBorder="1" applyAlignment="1">
      <alignment horizontal="center" vertical="center" wrapText="1"/>
    </xf>
    <xf numFmtId="0" fontId="8" fillId="0" borderId="14" xfId="0" applyFont="1" applyBorder="1" applyAlignment="1">
      <alignment horizontal="center" vertical="center" wrapText="1"/>
    </xf>
    <xf numFmtId="2" fontId="20" fillId="0" borderId="14" xfId="0" applyNumberFormat="1" applyFont="1" applyBorder="1" applyAlignment="1">
      <alignment horizontal="center" vertical="center" wrapText="1"/>
    </xf>
    <xf numFmtId="0" fontId="33" fillId="0" borderId="5" xfId="0" applyFont="1" applyBorder="1" applyAlignment="1">
      <alignment horizontal="center" wrapText="1"/>
    </xf>
    <xf numFmtId="168" fontId="33" fillId="0" borderId="5" xfId="1" applyNumberFormat="1" applyFont="1" applyFill="1" applyBorder="1" applyAlignment="1">
      <alignment horizontal="right" vertical="center" shrinkToFit="1"/>
    </xf>
    <xf numFmtId="0" fontId="26" fillId="0" borderId="15" xfId="0" applyFont="1" applyBorder="1" applyAlignment="1">
      <alignment horizontal="center" vertical="center" wrapText="1"/>
    </xf>
    <xf numFmtId="0" fontId="26" fillId="0" borderId="15" xfId="0" applyFont="1" applyBorder="1" applyAlignment="1">
      <alignment horizontal="justify" vertical="center" wrapText="1"/>
    </xf>
    <xf numFmtId="0" fontId="30" fillId="0" borderId="15" xfId="0" applyFont="1" applyBorder="1" applyAlignment="1">
      <alignment horizontal="center" vertical="center" wrapText="1"/>
    </xf>
    <xf numFmtId="168" fontId="26" fillId="0" borderId="15" xfId="1" applyNumberFormat="1" applyFont="1" applyFill="1" applyBorder="1" applyAlignment="1">
      <alignment horizontal="right" vertical="center" wrapText="1"/>
    </xf>
    <xf numFmtId="166" fontId="26" fillId="0" borderId="15" xfId="1" applyNumberFormat="1" applyFont="1" applyFill="1" applyBorder="1" applyAlignment="1">
      <alignment horizontal="right" vertical="center" wrapText="1"/>
    </xf>
    <xf numFmtId="0" fontId="31" fillId="0" borderId="15" xfId="0" applyFont="1" applyBorder="1" applyAlignment="1">
      <alignment horizontal="center" vertical="center" wrapText="1"/>
    </xf>
    <xf numFmtId="0" fontId="34" fillId="0" borderId="15" xfId="0" applyFont="1" applyBorder="1" applyAlignment="1">
      <alignment horizontal="right" vertical="center"/>
    </xf>
    <xf numFmtId="170" fontId="26" fillId="0" borderId="15" xfId="1" applyNumberFormat="1" applyFont="1" applyFill="1" applyBorder="1" applyAlignment="1">
      <alignment horizontal="right" vertical="center" wrapText="1"/>
    </xf>
    <xf numFmtId="0" fontId="34" fillId="0" borderId="15" xfId="0" applyFont="1" applyBorder="1" applyAlignment="1">
      <alignment horizontal="right" wrapText="1"/>
    </xf>
    <xf numFmtId="3" fontId="34" fillId="0" borderId="15" xfId="0" applyNumberFormat="1" applyFont="1" applyBorder="1" applyAlignment="1">
      <alignment horizontal="right" vertical="center" wrapText="1"/>
    </xf>
    <xf numFmtId="0" fontId="31" fillId="0" borderId="15" xfId="1" applyNumberFormat="1" applyFont="1" applyFill="1" applyBorder="1" applyAlignment="1">
      <alignment horizontal="center" vertical="center" wrapText="1"/>
    </xf>
    <xf numFmtId="0" fontId="26" fillId="0" borderId="14" xfId="0" applyFont="1" applyBorder="1" applyAlignment="1">
      <alignment horizontal="center" vertical="center" wrapText="1"/>
    </xf>
    <xf numFmtId="0" fontId="26" fillId="0" borderId="14" xfId="0" applyFont="1" applyBorder="1" applyAlignment="1">
      <alignment horizontal="justify" vertical="center" wrapText="1"/>
    </xf>
    <xf numFmtId="0" fontId="30" fillId="0" borderId="14" xfId="0" applyFont="1" applyBorder="1" applyAlignment="1">
      <alignment horizontal="center" vertical="center" wrapText="1"/>
    </xf>
    <xf numFmtId="168" fontId="26" fillId="0" borderId="14" xfId="1" applyNumberFormat="1" applyFont="1" applyFill="1" applyBorder="1" applyAlignment="1">
      <alignment horizontal="right" vertical="center" wrapText="1"/>
    </xf>
    <xf numFmtId="166" fontId="26" fillId="0" borderId="14" xfId="1" applyNumberFormat="1" applyFont="1" applyFill="1" applyBorder="1" applyAlignment="1">
      <alignment horizontal="right" vertical="center"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wrapText="1" shrinkToFit="1"/>
    </xf>
    <xf numFmtId="168" fontId="22" fillId="0" borderId="5" xfId="1" applyNumberFormat="1" applyFont="1" applyFill="1" applyBorder="1" applyAlignment="1">
      <alignment horizontal="right" vertical="center" wrapText="1"/>
    </xf>
    <xf numFmtId="1" fontId="22" fillId="0" borderId="5" xfId="1" applyNumberFormat="1" applyFont="1" applyFill="1" applyBorder="1" applyAlignment="1">
      <alignment horizontal="right" vertical="center" wrapText="1"/>
    </xf>
    <xf numFmtId="0" fontId="23" fillId="0" borderId="15" xfId="0" applyFont="1" applyBorder="1" applyAlignment="1">
      <alignment horizontal="center" vertical="center"/>
    </xf>
    <xf numFmtId="0" fontId="20" fillId="0" borderId="15" xfId="0" applyFont="1" applyBorder="1" applyAlignment="1">
      <alignment horizontal="justify" vertical="center" wrapText="1"/>
    </xf>
    <xf numFmtId="0" fontId="20" fillId="0" borderId="15" xfId="0" applyFont="1" applyBorder="1" applyAlignment="1">
      <alignment horizontal="center" vertical="center" wrapText="1" shrinkToFit="1"/>
    </xf>
    <xf numFmtId="3" fontId="20" fillId="0" borderId="15" xfId="1" applyNumberFormat="1" applyFont="1" applyFill="1" applyBorder="1" applyAlignment="1">
      <alignment horizontal="right" vertical="center" shrinkToFit="1"/>
    </xf>
    <xf numFmtId="1" fontId="23" fillId="0" borderId="15" xfId="1" applyNumberFormat="1" applyFont="1" applyFill="1" applyBorder="1" applyAlignment="1">
      <alignment horizontal="right" vertical="center"/>
    </xf>
    <xf numFmtId="3" fontId="20" fillId="0" borderId="15" xfId="41" applyNumberFormat="1" applyFont="1" applyBorder="1" applyAlignment="1">
      <alignment horizontal="justify" vertical="center" wrapText="1"/>
    </xf>
    <xf numFmtId="0" fontId="20" fillId="0" borderId="15" xfId="0" applyFont="1" applyBorder="1" applyAlignment="1">
      <alignment horizontal="center" vertical="center" wrapText="1"/>
    </xf>
    <xf numFmtId="168" fontId="23" fillId="0" borderId="15" xfId="1" applyNumberFormat="1" applyFont="1" applyFill="1" applyBorder="1" applyAlignment="1">
      <alignment horizontal="right" vertical="center"/>
    </xf>
    <xf numFmtId="167" fontId="8" fillId="0" borderId="15" xfId="1" applyNumberFormat="1" applyFont="1" applyFill="1" applyBorder="1" applyAlignment="1">
      <alignment horizontal="center" vertical="center" wrapText="1"/>
    </xf>
    <xf numFmtId="0" fontId="23" fillId="0" borderId="15" xfId="0" applyFont="1" applyBorder="1" applyAlignment="1">
      <alignment horizontal="justify" vertical="center" wrapText="1"/>
    </xf>
    <xf numFmtId="167" fontId="8" fillId="0" borderId="15" xfId="1" applyNumberFormat="1" applyFont="1" applyFill="1" applyBorder="1" applyAlignment="1">
      <alignment horizontal="right" vertical="center" shrinkToFit="1"/>
    </xf>
    <xf numFmtId="3" fontId="8" fillId="0" borderId="15" xfId="41" applyNumberFormat="1" applyFont="1" applyBorder="1" applyAlignment="1">
      <alignment horizontal="justify" vertical="center" wrapText="1"/>
    </xf>
    <xf numFmtId="0" fontId="23" fillId="0" borderId="15" xfId="0" applyFont="1" applyBorder="1" applyAlignment="1">
      <alignment horizontal="center" vertical="center" wrapText="1"/>
    </xf>
    <xf numFmtId="0" fontId="8" fillId="0" borderId="15" xfId="0" applyFont="1" applyBorder="1" applyAlignment="1">
      <alignment horizontal="center" vertical="top" wrapText="1"/>
    </xf>
    <xf numFmtId="0" fontId="8" fillId="0" borderId="15" xfId="0" applyFont="1" applyBorder="1" applyAlignment="1">
      <alignment horizontal="center" vertical="center" wrapText="1"/>
    </xf>
    <xf numFmtId="0" fontId="8" fillId="0" borderId="15" xfId="42" applyFont="1" applyBorder="1" applyAlignment="1">
      <alignment horizontal="justify" vertical="center" wrapText="1"/>
    </xf>
    <xf numFmtId="167" fontId="8" fillId="0" borderId="15" xfId="1" applyNumberFormat="1" applyFont="1" applyFill="1" applyBorder="1" applyAlignment="1">
      <alignment horizontal="center" vertical="center" wrapText="1" shrinkToFit="1"/>
    </xf>
    <xf numFmtId="167" fontId="8" fillId="0" borderId="15" xfId="1" applyNumberFormat="1" applyFont="1" applyFill="1" applyBorder="1" applyAlignment="1">
      <alignment horizontal="center" vertical="center" shrinkToFit="1"/>
    </xf>
    <xf numFmtId="0" fontId="8" fillId="0" borderId="15" xfId="40" applyFont="1" applyBorder="1" applyAlignment="1">
      <alignment horizontal="justify" vertical="center" wrapText="1"/>
    </xf>
    <xf numFmtId="1" fontId="23" fillId="0" borderId="15" xfId="1" applyNumberFormat="1" applyFont="1" applyFill="1" applyBorder="1" applyAlignment="1">
      <alignment horizontal="center" vertical="center"/>
    </xf>
    <xf numFmtId="0" fontId="23" fillId="0" borderId="14" xfId="0" applyFont="1" applyBorder="1" applyAlignment="1">
      <alignment horizontal="center" vertical="center"/>
    </xf>
    <xf numFmtId="167" fontId="8" fillId="0" borderId="14" xfId="1" applyNumberFormat="1" applyFont="1" applyFill="1" applyBorder="1" applyAlignment="1">
      <alignment horizontal="center" vertical="center" wrapText="1"/>
    </xf>
    <xf numFmtId="0" fontId="20" fillId="0" borderId="14" xfId="0" applyFont="1" applyBorder="1" applyAlignment="1">
      <alignment horizontal="center" vertical="center" wrapText="1" shrinkToFit="1"/>
    </xf>
    <xf numFmtId="167" fontId="8" fillId="0" borderId="14" xfId="1" applyNumberFormat="1" applyFont="1" applyFill="1" applyBorder="1" applyAlignment="1">
      <alignment horizontal="right" vertical="center" shrinkToFit="1"/>
    </xf>
    <xf numFmtId="1" fontId="23" fillId="0" borderId="14" xfId="1" applyNumberFormat="1" applyFont="1" applyFill="1" applyBorder="1" applyAlignment="1">
      <alignment horizontal="right" vertical="center"/>
    </xf>
    <xf numFmtId="1" fontId="22" fillId="0" borderId="5" xfId="1" applyNumberFormat="1" applyFont="1" applyFill="1" applyBorder="1" applyAlignment="1">
      <alignment horizontal="center" vertical="center" wrapText="1"/>
    </xf>
    <xf numFmtId="1" fontId="23" fillId="0" borderId="14" xfId="1" applyNumberFormat="1" applyFont="1" applyFill="1" applyBorder="1" applyAlignment="1">
      <alignment horizontal="center" vertical="center"/>
    </xf>
    <xf numFmtId="0" fontId="20" fillId="0" borderId="3" xfId="14" applyFont="1" applyBorder="1" applyAlignment="1">
      <alignment horizontal="justify" vertical="center" wrapText="1"/>
    </xf>
    <xf numFmtId="167" fontId="22" fillId="0" borderId="3" xfId="1" applyNumberFormat="1" applyFont="1" applyFill="1" applyBorder="1" applyAlignment="1">
      <alignment horizontal="justify" vertical="center"/>
    </xf>
    <xf numFmtId="0" fontId="14" fillId="0" borderId="3" xfId="5" applyFont="1" applyBorder="1" applyAlignment="1">
      <alignment horizontal="justify" vertical="center" wrapText="1"/>
    </xf>
    <xf numFmtId="0" fontId="9" fillId="0" borderId="3" xfId="39" applyFont="1" applyBorder="1" applyAlignment="1">
      <alignment horizontal="justify" vertical="center" wrapText="1"/>
    </xf>
    <xf numFmtId="0" fontId="8" fillId="0" borderId="3" xfId="44" applyFont="1" applyBorder="1" applyAlignment="1">
      <alignment horizontal="justify" vertical="center" wrapText="1"/>
    </xf>
    <xf numFmtId="3" fontId="8" fillId="0" borderId="3" xfId="44" applyNumberFormat="1" applyFont="1" applyBorder="1" applyAlignment="1">
      <alignment horizontal="justify" vertical="center" wrapText="1"/>
    </xf>
  </cellXfs>
  <cellStyles count="45">
    <cellStyle name="0,0_x000d__x000a_NA_x000d__x000a_" xfId="25" xr:uid="{00000000-0005-0000-0000-000000000000}"/>
    <cellStyle name="0,0_x000d__x000a_NA_x000d__x000a_ 2" xfId="26" xr:uid="{00000000-0005-0000-0000-000001000000}"/>
    <cellStyle name="0,0_x000d__x000a_NA_x000d__x000a__bao cao ODA thang 9-2017(09-9-2017)" xfId="27" xr:uid="{00000000-0005-0000-0000-000002000000}"/>
    <cellStyle name="Comma" xfId="1" builtinId="3"/>
    <cellStyle name="Comma 10" xfId="9" xr:uid="{00000000-0005-0000-0000-000004000000}"/>
    <cellStyle name="Comma 10 3" xfId="29" xr:uid="{00000000-0005-0000-0000-000005000000}"/>
    <cellStyle name="Comma 2" xfId="3" xr:uid="{00000000-0005-0000-0000-000006000000}"/>
    <cellStyle name="Comma 29" xfId="30" xr:uid="{00000000-0005-0000-0000-000007000000}"/>
    <cellStyle name="Comma 3" xfId="6" xr:uid="{00000000-0005-0000-0000-000008000000}"/>
    <cellStyle name="Comma 3 2" xfId="7" xr:uid="{00000000-0005-0000-0000-000009000000}"/>
    <cellStyle name="Comma 4" xfId="28" xr:uid="{00000000-0005-0000-0000-00000A000000}"/>
    <cellStyle name="Comma 5" xfId="31" xr:uid="{00000000-0005-0000-0000-00000B000000}"/>
    <cellStyle name="Comma 6" xfId="12" xr:uid="{00000000-0005-0000-0000-00000C000000}"/>
    <cellStyle name="Normal" xfId="0" builtinId="0"/>
    <cellStyle name="Normal 10" xfId="24" xr:uid="{00000000-0005-0000-0000-00000E000000}"/>
    <cellStyle name="Normal 10 2 2" xfId="39" xr:uid="{00000000-0005-0000-0000-00000F000000}"/>
    <cellStyle name="Normal 11" xfId="20" xr:uid="{00000000-0005-0000-0000-000010000000}"/>
    <cellStyle name="Normal 11 2" xfId="32" xr:uid="{00000000-0005-0000-0000-000011000000}"/>
    <cellStyle name="Normal 13 2" xfId="10" xr:uid="{00000000-0005-0000-0000-000012000000}"/>
    <cellStyle name="Normal 14" xfId="11" xr:uid="{00000000-0005-0000-0000-000013000000}"/>
    <cellStyle name="Normal 2" xfId="5" xr:uid="{00000000-0005-0000-0000-000014000000}"/>
    <cellStyle name="Normal 2 2" xfId="14" xr:uid="{00000000-0005-0000-0000-000015000000}"/>
    <cellStyle name="Normal 2 3" xfId="33" xr:uid="{00000000-0005-0000-0000-000016000000}"/>
    <cellStyle name="Normal 2 4 2" xfId="23" xr:uid="{00000000-0005-0000-0000-000017000000}"/>
    <cellStyle name="Normal 3" xfId="2" xr:uid="{00000000-0005-0000-0000-000018000000}"/>
    <cellStyle name="Normal 3 2" xfId="8" xr:uid="{00000000-0005-0000-0000-000019000000}"/>
    <cellStyle name="Normal 3 3" xfId="35" xr:uid="{00000000-0005-0000-0000-00001A000000}"/>
    <cellStyle name="Normal 3 4" xfId="34" xr:uid="{00000000-0005-0000-0000-00001B000000}"/>
    <cellStyle name="Normal 30" xfId="16" xr:uid="{00000000-0005-0000-0000-00001C000000}"/>
    <cellStyle name="Normal 32" xfId="19" xr:uid="{00000000-0005-0000-0000-00001D000000}"/>
    <cellStyle name="Normal 35 2" xfId="18" xr:uid="{00000000-0005-0000-0000-00001E000000}"/>
    <cellStyle name="Normal 4" xfId="22" xr:uid="{00000000-0005-0000-0000-00001F000000}"/>
    <cellStyle name="Normal 5" xfId="44" xr:uid="{7E3B4A23-3F14-49AE-8001-0D596A123A41}"/>
    <cellStyle name="Normal 53" xfId="13" xr:uid="{00000000-0005-0000-0000-000020000000}"/>
    <cellStyle name="Normal 6" xfId="15" xr:uid="{00000000-0005-0000-0000-000021000000}"/>
    <cellStyle name="Normal 6 2" xfId="21" xr:uid="{00000000-0005-0000-0000-000022000000}"/>
    <cellStyle name="Normal_BC DS dự án, công trình 9 tháng đầu năm 2018" xfId="42" xr:uid="{FABE063C-1D71-4B99-9064-B2A60D749960}"/>
    <cellStyle name="Normal_Bieu mau (CV ) 2" xfId="41" xr:uid="{CDC3C326-4890-4586-A205-829D9AD14AF0}"/>
    <cellStyle name="Normal_Sheet1" xfId="40" xr:uid="{00000000-0005-0000-0000-000023000000}"/>
    <cellStyle name="Normal_Sheet1 2" xfId="43" xr:uid="{EEA007F3-E7E3-4A94-A40F-81D13423C7F1}"/>
    <cellStyle name="Percent" xfId="38" builtinId="5"/>
    <cellStyle name="Percent 2" xfId="17" xr:uid="{00000000-0005-0000-0000-000025000000}"/>
    <cellStyle name="Style 1" xfId="4" xr:uid="{00000000-0005-0000-0000-000026000000}"/>
    <cellStyle name="Style 1 2" xfId="36" xr:uid="{00000000-0005-0000-0000-000027000000}"/>
    <cellStyle name="Style 1_PL7,8,9,10 - BC Giam doc" xfId="37" xr:uid="{00000000-0005-0000-0000-00002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3.2"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3.2"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3.2"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3.2"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3.2"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3.2"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3.2"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3.2"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3.2"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RowHeight="13.2"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RowHeight="13.2"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RowHeight="13.2"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RowHeight="13.2"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RowHeight="13.2"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defaultRowHeight="13.2"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3.2"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RowHeight="13.2"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RowHeight="13.2"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defaultRowHeight="13.2"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defaultRowHeight="13.2"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defaultRowHeight="13.2"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defaultRowHeight="13.2"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
  <sheetViews>
    <sheetView workbookViewId="0"/>
  </sheetViews>
  <sheetFormatPr defaultRowHeight="13.2"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defaultRowHeight="13.2"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defaultRowHeight="13.2"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
  <sheetViews>
    <sheetView workbookViewId="0"/>
  </sheetViews>
  <sheetFormatPr defaultRowHeight="13.2"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
  <sheetViews>
    <sheetView workbookViewId="0"/>
  </sheetViews>
  <sheetFormatPr defaultRowHeight="13.2"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defaultRowHeight="13.2"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
  <sheetViews>
    <sheetView workbookViewId="0"/>
  </sheetViews>
  <sheetFormatPr defaultRowHeight="13.2"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defaultRowHeight="13.2"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
  <sheetViews>
    <sheetView workbookViewId="0"/>
  </sheetViews>
  <sheetFormatPr defaultRowHeight="13.2"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workbookViewId="0"/>
  </sheetViews>
  <sheetFormatPr defaultRowHeight="13.2"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heetViews>
  <sheetFormatPr defaultRowHeight="13.2"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heetViews>
  <sheetFormatPr defaultRowHeight="13.2"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
  <sheetViews>
    <sheetView workbookViewId="0"/>
  </sheetViews>
  <sheetFormatPr defaultRowHeight="13.2"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
  <sheetViews>
    <sheetView workbookViewId="0"/>
  </sheetViews>
  <sheetFormatPr defaultRowHeight="13.2"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
  <sheetViews>
    <sheetView workbookViewId="0"/>
  </sheetViews>
  <sheetFormatPr defaultRowHeight="13.2"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
  <sheetViews>
    <sheetView workbookViewId="0"/>
  </sheetViews>
  <sheetFormatPr defaultRowHeight="13.2"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
  <sheetViews>
    <sheetView workbookViewId="0"/>
  </sheetViews>
  <sheetFormatPr defaultRowHeight="13.2"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2"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
  <sheetViews>
    <sheetView workbookViewId="0"/>
  </sheetViews>
  <sheetFormatPr defaultRowHeight="13.2"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
  <sheetViews>
    <sheetView workbookViewId="0"/>
  </sheetViews>
  <sheetFormatPr defaultRowHeight="13.2"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
  <sheetViews>
    <sheetView workbookViewId="0"/>
  </sheetViews>
  <sheetFormatPr defaultRowHeight="13.2"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heetViews>
  <sheetFormatPr defaultRowHeight="13.2"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
  <sheetViews>
    <sheetView workbookViewId="0"/>
  </sheetViews>
  <sheetFormatPr defaultRowHeight="13.2"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
  <sheetViews>
    <sheetView workbookViewId="0"/>
  </sheetViews>
  <sheetFormatPr defaultRowHeight="13.2"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
  <sheetViews>
    <sheetView workbookViewId="0"/>
  </sheetViews>
  <sheetFormatPr defaultRowHeight="13.2"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
  <sheetViews>
    <sheetView workbookViewId="0"/>
  </sheetViews>
  <sheetFormatPr defaultRowHeight="13.2" x14ac:dyDescent="0.25"/>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
  <sheetViews>
    <sheetView workbookViewId="0"/>
  </sheetViews>
  <sheetFormatPr defaultRowHeight="13.2" x14ac:dyDescent="0.25"/>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
  <sheetViews>
    <sheetView workbookViewId="0"/>
  </sheetViews>
  <sheetFormatPr defaultRowHeight="13.2"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2"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
  <sheetViews>
    <sheetView workbookViewId="0"/>
  </sheetViews>
  <sheetFormatPr defaultRowHeight="13.2" x14ac:dyDescent="0.25"/>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
  <sheetViews>
    <sheetView workbookViewId="0"/>
  </sheetViews>
  <sheetFormatPr defaultRowHeight="13.2" x14ac:dyDescent="0.25"/>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
  <sheetViews>
    <sheetView workbookViewId="0"/>
  </sheetViews>
  <sheetFormatPr defaultRowHeight="13.2" x14ac:dyDescent="0.25"/>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
  <sheetViews>
    <sheetView workbookViewId="0"/>
  </sheetViews>
  <sheetFormatPr defaultRowHeight="13.2" x14ac:dyDescent="0.25"/>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
  <sheetViews>
    <sheetView workbookViewId="0"/>
  </sheetViews>
  <sheetFormatPr defaultRowHeight="13.2" x14ac:dyDescent="0.25"/>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
  <sheetViews>
    <sheetView workbookViewId="0"/>
  </sheetViews>
  <sheetFormatPr defaultRowHeight="13.2" x14ac:dyDescent="0.25"/>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
  <sheetViews>
    <sheetView workbookViewId="0"/>
  </sheetViews>
  <sheetFormatPr defaultRowHeight="13.2" x14ac:dyDescent="0.25"/>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
  <sheetViews>
    <sheetView workbookViewId="0"/>
  </sheetViews>
  <sheetFormatPr defaultRowHeight="13.2" x14ac:dyDescent="0.25"/>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
  <sheetViews>
    <sheetView workbookViewId="0"/>
  </sheetViews>
  <sheetFormatPr defaultRowHeight="13.2"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
  <sheetViews>
    <sheetView workbookViewId="0"/>
  </sheetViews>
  <sheetFormatPr defaultRowHeight="13.2"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3.2"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
  <sheetViews>
    <sheetView workbookViewId="0"/>
  </sheetViews>
  <sheetFormatPr defaultRowHeight="13.2"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
  <sheetViews>
    <sheetView workbookViewId="0"/>
  </sheetViews>
  <sheetFormatPr defaultRowHeight="13.2"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
  <sheetViews>
    <sheetView workbookViewId="0"/>
  </sheetViews>
  <sheetFormatPr defaultRowHeight="13.2"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
  <sheetViews>
    <sheetView workbookViewId="0"/>
  </sheetViews>
  <sheetFormatPr defaultRowHeight="13.2" x14ac:dyDescent="0.25"/>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
  <sheetViews>
    <sheetView workbookViewId="0"/>
  </sheetViews>
  <sheetFormatPr defaultRowHeight="13.2"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
  <sheetViews>
    <sheetView workbookViewId="0"/>
  </sheetViews>
  <sheetFormatPr defaultRowHeight="13.2"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
  <sheetViews>
    <sheetView workbookViewId="0"/>
  </sheetViews>
  <sheetFormatPr defaultRowHeight="13.2"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
  <sheetViews>
    <sheetView workbookViewId="0"/>
  </sheetViews>
  <sheetFormatPr defaultRowHeight="13.2" x14ac:dyDescent="0.25"/>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
  <sheetViews>
    <sheetView workbookViewId="0"/>
  </sheetViews>
  <sheetFormatPr defaultRowHeight="13.2" x14ac:dyDescent="0.25"/>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
  <sheetViews>
    <sheetView workbookViewId="0"/>
  </sheetViews>
  <sheetFormatPr defaultRowHeight="13.2"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3.2"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
  <sheetViews>
    <sheetView workbookViewId="0"/>
  </sheetViews>
  <sheetFormatPr defaultRowHeight="13.2"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
  <sheetViews>
    <sheetView workbookViewId="0"/>
  </sheetViews>
  <sheetFormatPr defaultRowHeight="13.2"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
  <sheetViews>
    <sheetView workbookViewId="0"/>
  </sheetViews>
  <sheetFormatPr defaultRowHeight="13.2"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
  <sheetViews>
    <sheetView workbookViewId="0"/>
  </sheetViews>
  <sheetFormatPr defaultRowHeight="13.2"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
  <sheetViews>
    <sheetView workbookViewId="0"/>
  </sheetViews>
  <sheetFormatPr defaultRowHeight="13.2"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5D05-0C07-459A-A801-157187EEFB2E}">
  <dimension ref="A1:I99"/>
  <sheetViews>
    <sheetView tabSelected="1" topLeftCell="A7" zoomScale="70" zoomScaleNormal="70" workbookViewId="0">
      <selection activeCell="M10" sqref="M10"/>
    </sheetView>
  </sheetViews>
  <sheetFormatPr defaultColWidth="10.88671875" defaultRowHeight="15.6" x14ac:dyDescent="0.25"/>
  <cols>
    <col min="1" max="1" width="3.33203125" style="166" customWidth="1"/>
    <col min="2" max="2" width="4.33203125" style="96" customWidth="1"/>
    <col min="3" max="3" width="36.33203125" style="166" customWidth="1"/>
    <col min="4" max="4" width="15.33203125" style="96" customWidth="1"/>
    <col min="5" max="5" width="12.33203125" style="96" customWidth="1"/>
    <col min="6" max="6" width="13.88671875" style="96" customWidth="1"/>
    <col min="7" max="7" width="15.6640625" style="174" customWidth="1"/>
    <col min="8" max="8" width="8.33203125" style="174" customWidth="1"/>
    <col min="9" max="9" width="16.6640625" style="166" bestFit="1" customWidth="1"/>
    <col min="10" max="16384" width="10.88671875" style="166"/>
  </cols>
  <sheetData>
    <row r="1" spans="1:9" ht="16.2" x14ac:dyDescent="0.25">
      <c r="G1" s="194" t="s">
        <v>346</v>
      </c>
      <c r="H1" s="194"/>
    </row>
    <row r="2" spans="1:9" ht="37.950000000000003" customHeight="1" x14ac:dyDescent="0.25">
      <c r="A2" s="197" t="s">
        <v>343</v>
      </c>
      <c r="B2" s="197"/>
      <c r="C2" s="197"/>
      <c r="D2" s="197"/>
      <c r="E2" s="197"/>
      <c r="F2" s="197"/>
      <c r="G2" s="197"/>
      <c r="H2" s="197"/>
    </row>
    <row r="3" spans="1:9" ht="27.6" customHeight="1" x14ac:dyDescent="0.25">
      <c r="A3" s="202" t="s">
        <v>354</v>
      </c>
      <c r="B3" s="202"/>
      <c r="C3" s="202"/>
      <c r="D3" s="202"/>
      <c r="E3" s="202"/>
      <c r="F3" s="202"/>
      <c r="G3" s="202"/>
      <c r="H3" s="202"/>
    </row>
    <row r="4" spans="1:9" ht="16.2" x14ac:dyDescent="0.25">
      <c r="B4" s="167"/>
      <c r="C4" s="167"/>
      <c r="D4" s="167"/>
      <c r="E4" s="167"/>
      <c r="F4" s="168"/>
      <c r="G4" s="169"/>
      <c r="H4" s="169"/>
    </row>
    <row r="5" spans="1:9" ht="24" customHeight="1" x14ac:dyDescent="0.25">
      <c r="A5" s="198" t="s">
        <v>270</v>
      </c>
      <c r="B5" s="199"/>
      <c r="C5" s="203" t="s">
        <v>271</v>
      </c>
      <c r="D5" s="203" t="s">
        <v>93</v>
      </c>
      <c r="E5" s="203"/>
      <c r="F5" s="196" t="s">
        <v>345</v>
      </c>
      <c r="G5" s="195" t="s">
        <v>272</v>
      </c>
      <c r="H5" s="195" t="s">
        <v>2</v>
      </c>
    </row>
    <row r="6" spans="1:9" ht="24" customHeight="1" x14ac:dyDescent="0.25">
      <c r="A6" s="200"/>
      <c r="B6" s="201"/>
      <c r="C6" s="203"/>
      <c r="D6" s="138" t="s">
        <v>351</v>
      </c>
      <c r="E6" s="138" t="s">
        <v>352</v>
      </c>
      <c r="F6" s="196"/>
      <c r="G6" s="195"/>
      <c r="H6" s="195"/>
    </row>
    <row r="7" spans="1:9" s="172" customFormat="1" ht="37.5" customHeight="1" x14ac:dyDescent="0.25">
      <c r="A7" s="170"/>
      <c r="B7" s="139" t="s">
        <v>273</v>
      </c>
      <c r="C7" s="140" t="s">
        <v>278</v>
      </c>
      <c r="D7" s="97"/>
      <c r="E7" s="97"/>
      <c r="F7" s="139"/>
      <c r="G7" s="139"/>
      <c r="H7" s="139"/>
      <c r="I7" s="171"/>
    </row>
    <row r="8" spans="1:9" ht="65.400000000000006" customHeight="1" x14ac:dyDescent="0.25">
      <c r="A8" s="135"/>
      <c r="B8" s="141">
        <v>1</v>
      </c>
      <c r="C8" s="142" t="s">
        <v>279</v>
      </c>
      <c r="D8" s="134"/>
      <c r="E8" s="134"/>
      <c r="F8" s="143"/>
      <c r="G8" s="143"/>
      <c r="H8" s="144"/>
      <c r="I8" s="171"/>
    </row>
    <row r="9" spans="1:9" s="172" customFormat="1" ht="52.2" customHeight="1" x14ac:dyDescent="0.25">
      <c r="A9" s="149"/>
      <c r="B9" s="145"/>
      <c r="C9" s="146" t="s">
        <v>280</v>
      </c>
      <c r="D9" s="98"/>
      <c r="E9" s="98"/>
      <c r="F9" s="144"/>
      <c r="G9" s="143"/>
      <c r="H9" s="144"/>
      <c r="I9" s="171"/>
    </row>
    <row r="10" spans="1:9" ht="50.4" customHeight="1" x14ac:dyDescent="0.25">
      <c r="A10" s="134">
        <v>1</v>
      </c>
      <c r="B10" s="141">
        <v>1</v>
      </c>
      <c r="C10" s="132" t="s">
        <v>281</v>
      </c>
      <c r="D10" s="134" t="s">
        <v>234</v>
      </c>
      <c r="E10" s="134" t="s">
        <v>282</v>
      </c>
      <c r="F10" s="143">
        <v>5309.4409999999998</v>
      </c>
      <c r="G10" s="143" t="s">
        <v>283</v>
      </c>
      <c r="H10" s="144"/>
      <c r="I10" s="171"/>
    </row>
    <row r="11" spans="1:9" ht="60" customHeight="1" x14ac:dyDescent="0.25">
      <c r="A11" s="134">
        <v>2</v>
      </c>
      <c r="B11" s="141">
        <f>B10+1</f>
        <v>2</v>
      </c>
      <c r="C11" s="132" t="s">
        <v>284</v>
      </c>
      <c r="D11" s="134" t="s">
        <v>234</v>
      </c>
      <c r="E11" s="134" t="s">
        <v>282</v>
      </c>
      <c r="F11" s="143">
        <v>1169.9387409999999</v>
      </c>
      <c r="G11" s="143" t="s">
        <v>283</v>
      </c>
      <c r="H11" s="144"/>
      <c r="I11" s="171"/>
    </row>
    <row r="12" spans="1:9" ht="43.95" customHeight="1" x14ac:dyDescent="0.25">
      <c r="A12" s="134">
        <v>3</v>
      </c>
      <c r="B12" s="141">
        <f t="shared" ref="B12:B27" si="0">B11+1</f>
        <v>3</v>
      </c>
      <c r="C12" s="132" t="s">
        <v>285</v>
      </c>
      <c r="D12" s="134" t="s">
        <v>234</v>
      </c>
      <c r="E12" s="134" t="s">
        <v>282</v>
      </c>
      <c r="F12" s="143">
        <v>1099</v>
      </c>
      <c r="G12" s="143" t="s">
        <v>283</v>
      </c>
      <c r="H12" s="144"/>
      <c r="I12" s="171"/>
    </row>
    <row r="13" spans="1:9" ht="45.6" customHeight="1" x14ac:dyDescent="0.25">
      <c r="A13" s="134">
        <v>4</v>
      </c>
      <c r="B13" s="141">
        <f>B12+1</f>
        <v>4</v>
      </c>
      <c r="C13" s="132" t="s">
        <v>287</v>
      </c>
      <c r="D13" s="134" t="s">
        <v>234</v>
      </c>
      <c r="E13" s="134" t="s">
        <v>282</v>
      </c>
      <c r="F13" s="143">
        <v>898.99910299999999</v>
      </c>
      <c r="G13" s="143" t="s">
        <v>283</v>
      </c>
      <c r="H13" s="144"/>
      <c r="I13" s="171"/>
    </row>
    <row r="14" spans="1:9" ht="46.2" customHeight="1" x14ac:dyDescent="0.25">
      <c r="A14" s="134">
        <v>5</v>
      </c>
      <c r="B14" s="141">
        <f t="shared" si="0"/>
        <v>5</v>
      </c>
      <c r="C14" s="133" t="s">
        <v>288</v>
      </c>
      <c r="D14" s="134" t="s">
        <v>234</v>
      </c>
      <c r="E14" s="134" t="s">
        <v>282</v>
      </c>
      <c r="F14" s="143">
        <v>837.52200000000005</v>
      </c>
      <c r="G14" s="143" t="s">
        <v>283</v>
      </c>
      <c r="H14" s="144"/>
      <c r="I14" s="171"/>
    </row>
    <row r="15" spans="1:9" ht="63.6" customHeight="1" x14ac:dyDescent="0.25">
      <c r="A15" s="134">
        <v>6</v>
      </c>
      <c r="B15" s="141">
        <f t="shared" si="0"/>
        <v>6</v>
      </c>
      <c r="C15" s="133" t="s">
        <v>289</v>
      </c>
      <c r="D15" s="134" t="s">
        <v>234</v>
      </c>
      <c r="E15" s="134" t="s">
        <v>282</v>
      </c>
      <c r="F15" s="143">
        <v>1134.567497</v>
      </c>
      <c r="G15" s="143" t="s">
        <v>283</v>
      </c>
      <c r="H15" s="144"/>
      <c r="I15" s="171"/>
    </row>
    <row r="16" spans="1:9" ht="63" customHeight="1" x14ac:dyDescent="0.25">
      <c r="A16" s="134">
        <v>7</v>
      </c>
      <c r="B16" s="141">
        <f t="shared" si="0"/>
        <v>7</v>
      </c>
      <c r="C16" s="133" t="s">
        <v>290</v>
      </c>
      <c r="D16" s="134" t="s">
        <v>234</v>
      </c>
      <c r="E16" s="134" t="s">
        <v>282</v>
      </c>
      <c r="F16" s="143">
        <v>394.95639899999998</v>
      </c>
      <c r="G16" s="143" t="s">
        <v>283</v>
      </c>
      <c r="H16" s="144"/>
      <c r="I16" s="171"/>
    </row>
    <row r="17" spans="1:9" ht="50.4" customHeight="1" x14ac:dyDescent="0.25">
      <c r="A17" s="134">
        <v>8</v>
      </c>
      <c r="B17" s="141">
        <f t="shared" si="0"/>
        <v>8</v>
      </c>
      <c r="C17" s="133" t="s">
        <v>292</v>
      </c>
      <c r="D17" s="134" t="s">
        <v>234</v>
      </c>
      <c r="E17" s="134" t="s">
        <v>282</v>
      </c>
      <c r="F17" s="143">
        <v>1994.8453469999999</v>
      </c>
      <c r="G17" s="143" t="s">
        <v>283</v>
      </c>
      <c r="H17" s="144"/>
      <c r="I17" s="171"/>
    </row>
    <row r="18" spans="1:9" ht="49.95" customHeight="1" x14ac:dyDescent="0.25">
      <c r="A18" s="134">
        <v>9</v>
      </c>
      <c r="B18" s="141">
        <f t="shared" si="0"/>
        <v>9</v>
      </c>
      <c r="C18" s="133" t="s">
        <v>294</v>
      </c>
      <c r="D18" s="134" t="s">
        <v>234</v>
      </c>
      <c r="E18" s="134" t="s">
        <v>282</v>
      </c>
      <c r="F18" s="143">
        <v>799.86891700000001</v>
      </c>
      <c r="G18" s="143" t="s">
        <v>283</v>
      </c>
      <c r="H18" s="144"/>
      <c r="I18" s="171"/>
    </row>
    <row r="19" spans="1:9" ht="49.95" customHeight="1" x14ac:dyDescent="0.25">
      <c r="A19" s="134">
        <v>10</v>
      </c>
      <c r="B19" s="141">
        <f t="shared" si="0"/>
        <v>10</v>
      </c>
      <c r="C19" s="133" t="s">
        <v>296</v>
      </c>
      <c r="D19" s="134" t="s">
        <v>234</v>
      </c>
      <c r="E19" s="134" t="s">
        <v>282</v>
      </c>
      <c r="F19" s="143">
        <v>7906.1623069999996</v>
      </c>
      <c r="G19" s="143" t="s">
        <v>283</v>
      </c>
      <c r="H19" s="144"/>
      <c r="I19" s="171"/>
    </row>
    <row r="20" spans="1:9" ht="49.95" customHeight="1" x14ac:dyDescent="0.25">
      <c r="A20" s="134">
        <v>11</v>
      </c>
      <c r="B20" s="141">
        <f t="shared" si="0"/>
        <v>11</v>
      </c>
      <c r="C20" s="133" t="s">
        <v>297</v>
      </c>
      <c r="D20" s="134" t="s">
        <v>234</v>
      </c>
      <c r="E20" s="134" t="s">
        <v>282</v>
      </c>
      <c r="F20" s="143">
        <v>1482.467889</v>
      </c>
      <c r="G20" s="143" t="s">
        <v>283</v>
      </c>
      <c r="H20" s="144"/>
      <c r="I20" s="171"/>
    </row>
    <row r="21" spans="1:9" ht="48" customHeight="1" x14ac:dyDescent="0.25">
      <c r="A21" s="134">
        <v>12</v>
      </c>
      <c r="B21" s="141">
        <f t="shared" si="0"/>
        <v>12</v>
      </c>
      <c r="C21" s="133" t="s">
        <v>298</v>
      </c>
      <c r="D21" s="134" t="s">
        <v>234</v>
      </c>
      <c r="E21" s="134" t="s">
        <v>282</v>
      </c>
      <c r="F21" s="143">
        <v>454.91292900000002</v>
      </c>
      <c r="G21" s="143" t="s">
        <v>283</v>
      </c>
      <c r="H21" s="144"/>
      <c r="I21" s="171"/>
    </row>
    <row r="22" spans="1:9" ht="48" customHeight="1" x14ac:dyDescent="0.25">
      <c r="A22" s="134">
        <v>13</v>
      </c>
      <c r="B22" s="141">
        <f t="shared" si="0"/>
        <v>13</v>
      </c>
      <c r="C22" s="133" t="s">
        <v>299</v>
      </c>
      <c r="D22" s="134" t="s">
        <v>234</v>
      </c>
      <c r="E22" s="134" t="s">
        <v>282</v>
      </c>
      <c r="F22" s="143">
        <v>6923.5261410000003</v>
      </c>
      <c r="G22" s="143" t="s">
        <v>283</v>
      </c>
      <c r="H22" s="144"/>
      <c r="I22" s="171"/>
    </row>
    <row r="23" spans="1:9" ht="60" customHeight="1" x14ac:dyDescent="0.25">
      <c r="A23" s="134">
        <v>14</v>
      </c>
      <c r="B23" s="141">
        <f t="shared" si="0"/>
        <v>14</v>
      </c>
      <c r="C23" s="133" t="s">
        <v>148</v>
      </c>
      <c r="D23" s="134" t="s">
        <v>234</v>
      </c>
      <c r="E23" s="134" t="s">
        <v>282</v>
      </c>
      <c r="F23" s="143">
        <v>921.81692899999996</v>
      </c>
      <c r="G23" s="143" t="s">
        <v>300</v>
      </c>
      <c r="H23" s="144"/>
      <c r="I23" s="171"/>
    </row>
    <row r="24" spans="1:9" ht="60" customHeight="1" x14ac:dyDescent="0.25">
      <c r="A24" s="134">
        <v>15</v>
      </c>
      <c r="B24" s="141">
        <f t="shared" si="0"/>
        <v>15</v>
      </c>
      <c r="C24" s="133" t="s">
        <v>301</v>
      </c>
      <c r="D24" s="134" t="s">
        <v>234</v>
      </c>
      <c r="E24" s="134" t="s">
        <v>282</v>
      </c>
      <c r="F24" s="143">
        <v>4975.2676819999997</v>
      </c>
      <c r="G24" s="143" t="s">
        <v>300</v>
      </c>
      <c r="H24" s="143"/>
      <c r="I24" s="171"/>
    </row>
    <row r="25" spans="1:9" ht="60" customHeight="1" x14ac:dyDescent="0.25">
      <c r="A25" s="134">
        <v>16</v>
      </c>
      <c r="B25" s="141">
        <f t="shared" si="0"/>
        <v>16</v>
      </c>
      <c r="C25" s="132" t="s">
        <v>302</v>
      </c>
      <c r="D25" s="134" t="s">
        <v>234</v>
      </c>
      <c r="E25" s="134" t="s">
        <v>282</v>
      </c>
      <c r="F25" s="143">
        <v>4989.417966</v>
      </c>
      <c r="G25" s="143" t="s">
        <v>300</v>
      </c>
      <c r="H25" s="143"/>
      <c r="I25" s="171"/>
    </row>
    <row r="26" spans="1:9" ht="60" customHeight="1" x14ac:dyDescent="0.25">
      <c r="A26" s="134">
        <v>17</v>
      </c>
      <c r="B26" s="141">
        <f t="shared" si="0"/>
        <v>17</v>
      </c>
      <c r="C26" s="132" t="s">
        <v>149</v>
      </c>
      <c r="D26" s="134" t="s">
        <v>234</v>
      </c>
      <c r="E26" s="134" t="s">
        <v>282</v>
      </c>
      <c r="F26" s="143">
        <v>3060.9586680000002</v>
      </c>
      <c r="G26" s="143" t="s">
        <v>300</v>
      </c>
      <c r="H26" s="144"/>
      <c r="I26" s="171"/>
    </row>
    <row r="27" spans="1:9" ht="63.6" customHeight="1" x14ac:dyDescent="0.25">
      <c r="A27" s="134">
        <v>18</v>
      </c>
      <c r="B27" s="141">
        <f t="shared" si="0"/>
        <v>18</v>
      </c>
      <c r="C27" s="132" t="s">
        <v>150</v>
      </c>
      <c r="D27" s="134" t="s">
        <v>234</v>
      </c>
      <c r="E27" s="134" t="s">
        <v>282</v>
      </c>
      <c r="F27" s="143">
        <v>14447.218999999999</v>
      </c>
      <c r="G27" s="143" t="s">
        <v>300</v>
      </c>
      <c r="H27" s="143"/>
      <c r="I27" s="171"/>
    </row>
    <row r="28" spans="1:9" ht="64.2" customHeight="1" x14ac:dyDescent="0.25">
      <c r="A28" s="134">
        <v>19</v>
      </c>
      <c r="B28" s="141">
        <v>19</v>
      </c>
      <c r="C28" s="33" t="s">
        <v>303</v>
      </c>
      <c r="D28" s="134" t="s">
        <v>234</v>
      </c>
      <c r="E28" s="54" t="s">
        <v>282</v>
      </c>
      <c r="F28" s="143">
        <v>4986.3249999999998</v>
      </c>
      <c r="G28" s="115" t="s">
        <v>283</v>
      </c>
      <c r="H28" s="143"/>
      <c r="I28" s="171"/>
    </row>
    <row r="29" spans="1:9" s="172" customFormat="1" ht="31.2" customHeight="1" x14ac:dyDescent="0.25">
      <c r="A29" s="149"/>
      <c r="B29" s="145"/>
      <c r="C29" s="147" t="s">
        <v>304</v>
      </c>
      <c r="D29" s="148"/>
      <c r="E29" s="98"/>
      <c r="F29" s="143">
        <v>0</v>
      </c>
      <c r="G29" s="135"/>
      <c r="H29" s="144"/>
      <c r="I29" s="171"/>
    </row>
    <row r="30" spans="1:9" ht="67.2" customHeight="1" x14ac:dyDescent="0.25">
      <c r="A30" s="134">
        <v>20</v>
      </c>
      <c r="B30" s="141">
        <v>1</v>
      </c>
      <c r="C30" s="132" t="s">
        <v>151</v>
      </c>
      <c r="D30" s="134" t="s">
        <v>234</v>
      </c>
      <c r="E30" s="134" t="s">
        <v>282</v>
      </c>
      <c r="F30" s="143">
        <v>7927.308661</v>
      </c>
      <c r="G30" s="143" t="s">
        <v>300</v>
      </c>
      <c r="H30" s="144"/>
      <c r="I30" s="171"/>
    </row>
    <row r="31" spans="1:9" ht="62.4" x14ac:dyDescent="0.25">
      <c r="A31" s="134">
        <v>21</v>
      </c>
      <c r="B31" s="141">
        <f t="shared" ref="B31:B34" si="1">B30+1</f>
        <v>2</v>
      </c>
      <c r="C31" s="132" t="s">
        <v>152</v>
      </c>
      <c r="D31" s="134" t="s">
        <v>234</v>
      </c>
      <c r="E31" s="134" t="s">
        <v>282</v>
      </c>
      <c r="F31" s="143">
        <v>1050.1477910000001</v>
      </c>
      <c r="G31" s="143" t="s">
        <v>300</v>
      </c>
      <c r="H31" s="144"/>
      <c r="I31" s="171"/>
    </row>
    <row r="32" spans="1:9" ht="62.4" x14ac:dyDescent="0.25">
      <c r="A32" s="134">
        <v>22</v>
      </c>
      <c r="B32" s="141">
        <f t="shared" si="1"/>
        <v>3</v>
      </c>
      <c r="C32" s="132" t="s">
        <v>153</v>
      </c>
      <c r="D32" s="134" t="s">
        <v>234</v>
      </c>
      <c r="E32" s="134" t="s">
        <v>282</v>
      </c>
      <c r="F32" s="143">
        <v>2983.6763369999999</v>
      </c>
      <c r="G32" s="150" t="s">
        <v>300</v>
      </c>
      <c r="H32" s="143"/>
      <c r="I32" s="171"/>
    </row>
    <row r="33" spans="1:9" ht="62.4" x14ac:dyDescent="0.25">
      <c r="A33" s="134">
        <v>23</v>
      </c>
      <c r="B33" s="141">
        <f t="shared" si="1"/>
        <v>4</v>
      </c>
      <c r="C33" s="133" t="s">
        <v>154</v>
      </c>
      <c r="D33" s="134" t="s">
        <v>234</v>
      </c>
      <c r="E33" s="134" t="s">
        <v>282</v>
      </c>
      <c r="F33" s="143">
        <v>2497.5074209999998</v>
      </c>
      <c r="G33" s="150" t="s">
        <v>300</v>
      </c>
      <c r="H33" s="143"/>
      <c r="I33" s="171"/>
    </row>
    <row r="34" spans="1:9" ht="83.25" customHeight="1" x14ac:dyDescent="0.25">
      <c r="A34" s="134">
        <v>24</v>
      </c>
      <c r="B34" s="134">
        <f t="shared" si="1"/>
        <v>5</v>
      </c>
      <c r="C34" s="326" t="s">
        <v>155</v>
      </c>
      <c r="D34" s="134" t="s">
        <v>234</v>
      </c>
      <c r="E34" s="134" t="s">
        <v>282</v>
      </c>
      <c r="F34" s="143">
        <v>8874.741</v>
      </c>
      <c r="G34" s="150" t="s">
        <v>300</v>
      </c>
      <c r="H34" s="143"/>
      <c r="I34" s="171"/>
    </row>
    <row r="35" spans="1:9" s="172" customFormat="1" ht="32.4" customHeight="1" x14ac:dyDescent="0.25">
      <c r="A35" s="98"/>
      <c r="B35" s="145"/>
      <c r="C35" s="142" t="s">
        <v>305</v>
      </c>
      <c r="D35" s="148"/>
      <c r="E35" s="98"/>
      <c r="F35" s="143">
        <v>0</v>
      </c>
      <c r="G35" s="150"/>
      <c r="H35" s="144"/>
      <c r="I35" s="171"/>
    </row>
    <row r="36" spans="1:9" ht="75.599999999999994" customHeight="1" x14ac:dyDescent="0.25">
      <c r="A36" s="134">
        <v>25</v>
      </c>
      <c r="B36" s="141">
        <v>1</v>
      </c>
      <c r="C36" s="132" t="s">
        <v>37</v>
      </c>
      <c r="D36" s="134" t="s">
        <v>234</v>
      </c>
      <c r="E36" s="134" t="s">
        <v>282</v>
      </c>
      <c r="F36" s="143">
        <v>1803.916563</v>
      </c>
      <c r="G36" s="150" t="s">
        <v>306</v>
      </c>
      <c r="H36" s="143"/>
      <c r="I36" s="171"/>
    </row>
    <row r="37" spans="1:9" s="172" customFormat="1" ht="34.65" customHeight="1" x14ac:dyDescent="0.25">
      <c r="A37" s="98"/>
      <c r="B37" s="98"/>
      <c r="C37" s="142" t="s">
        <v>307</v>
      </c>
      <c r="D37" s="98"/>
      <c r="E37" s="98"/>
      <c r="F37" s="143">
        <v>0</v>
      </c>
      <c r="G37" s="143"/>
      <c r="H37" s="144"/>
      <c r="I37" s="171"/>
    </row>
    <row r="38" spans="1:9" ht="51" customHeight="1" x14ac:dyDescent="0.25">
      <c r="A38" s="134">
        <v>26</v>
      </c>
      <c r="B38" s="134">
        <v>1</v>
      </c>
      <c r="C38" s="133" t="s">
        <v>17</v>
      </c>
      <c r="D38" s="134" t="s">
        <v>286</v>
      </c>
      <c r="E38" s="134" t="s">
        <v>282</v>
      </c>
      <c r="F38" s="143">
        <v>21995.137025</v>
      </c>
      <c r="G38" s="143" t="s">
        <v>265</v>
      </c>
      <c r="H38" s="143"/>
      <c r="I38" s="171"/>
    </row>
    <row r="39" spans="1:9" ht="51" customHeight="1" x14ac:dyDescent="0.25">
      <c r="A39" s="134">
        <v>27</v>
      </c>
      <c r="B39" s="134">
        <f>B38+1</f>
        <v>2</v>
      </c>
      <c r="C39" s="132" t="s">
        <v>18</v>
      </c>
      <c r="D39" s="134" t="s">
        <v>308</v>
      </c>
      <c r="E39" s="134" t="s">
        <v>282</v>
      </c>
      <c r="F39" s="143">
        <v>17929.272461</v>
      </c>
      <c r="G39" s="143" t="s">
        <v>265</v>
      </c>
      <c r="H39" s="143"/>
      <c r="I39" s="171"/>
    </row>
    <row r="40" spans="1:9" ht="60.6" customHeight="1" x14ac:dyDescent="0.25">
      <c r="A40" s="134">
        <v>28</v>
      </c>
      <c r="B40" s="134">
        <f>B39+1</f>
        <v>3</v>
      </c>
      <c r="C40" s="132" t="s">
        <v>20</v>
      </c>
      <c r="D40" s="134" t="s">
        <v>295</v>
      </c>
      <c r="E40" s="134" t="s">
        <v>282</v>
      </c>
      <c r="F40" s="143">
        <v>20898.595056999999</v>
      </c>
      <c r="G40" s="143" t="s">
        <v>265</v>
      </c>
      <c r="H40" s="143"/>
      <c r="I40" s="171"/>
    </row>
    <row r="41" spans="1:9" s="172" customFormat="1" ht="33.6" customHeight="1" x14ac:dyDescent="0.25">
      <c r="A41" s="98"/>
      <c r="B41" s="98"/>
      <c r="C41" s="142" t="s">
        <v>309</v>
      </c>
      <c r="D41" s="98"/>
      <c r="E41" s="98"/>
      <c r="F41" s="143">
        <v>0</v>
      </c>
      <c r="G41" s="143"/>
      <c r="H41" s="144"/>
      <c r="I41" s="171"/>
    </row>
    <row r="42" spans="1:9" ht="31.2" customHeight="1" x14ac:dyDescent="0.25">
      <c r="A42" s="134">
        <v>29</v>
      </c>
      <c r="B42" s="134">
        <v>1</v>
      </c>
      <c r="C42" s="132" t="s">
        <v>21</v>
      </c>
      <c r="D42" s="134" t="s">
        <v>344</v>
      </c>
      <c r="E42" s="134" t="s">
        <v>282</v>
      </c>
      <c r="F42" s="143">
        <v>7999.086722</v>
      </c>
      <c r="G42" s="143" t="s">
        <v>265</v>
      </c>
      <c r="H42" s="143"/>
      <c r="I42" s="171"/>
    </row>
    <row r="43" spans="1:9" s="172" customFormat="1" x14ac:dyDescent="0.25">
      <c r="A43" s="98"/>
      <c r="B43" s="98"/>
      <c r="C43" s="151" t="s">
        <v>310</v>
      </c>
      <c r="D43" s="98"/>
      <c r="E43" s="98"/>
      <c r="F43" s="143">
        <v>0</v>
      </c>
      <c r="G43" s="143"/>
      <c r="H43" s="144"/>
      <c r="I43" s="171"/>
    </row>
    <row r="44" spans="1:9" ht="48" customHeight="1" x14ac:dyDescent="0.25">
      <c r="A44" s="134">
        <v>30</v>
      </c>
      <c r="B44" s="134">
        <v>1</v>
      </c>
      <c r="C44" s="326" t="s">
        <v>23</v>
      </c>
      <c r="D44" s="134" t="s">
        <v>234</v>
      </c>
      <c r="E44" s="134" t="s">
        <v>282</v>
      </c>
      <c r="F44" s="143">
        <v>3496.264138</v>
      </c>
      <c r="G44" s="143" t="s">
        <v>265</v>
      </c>
      <c r="H44" s="143"/>
      <c r="I44" s="171"/>
    </row>
    <row r="45" spans="1:9" ht="43.95" customHeight="1" x14ac:dyDescent="0.25">
      <c r="A45" s="134">
        <v>31</v>
      </c>
      <c r="B45" s="134">
        <f>B44+1</f>
        <v>2</v>
      </c>
      <c r="C45" s="132" t="s">
        <v>24</v>
      </c>
      <c r="D45" s="134" t="s">
        <v>234</v>
      </c>
      <c r="E45" s="134" t="s">
        <v>282</v>
      </c>
      <c r="F45" s="143">
        <v>4938.9429559999999</v>
      </c>
      <c r="G45" s="143" t="s">
        <v>265</v>
      </c>
      <c r="H45" s="143"/>
      <c r="I45" s="171"/>
    </row>
    <row r="46" spans="1:9" ht="52.2" customHeight="1" x14ac:dyDescent="0.25">
      <c r="A46" s="134">
        <v>32</v>
      </c>
      <c r="B46" s="134">
        <f t="shared" ref="B46:B50" si="2">B45+1</f>
        <v>3</v>
      </c>
      <c r="C46" s="132" t="s">
        <v>26</v>
      </c>
      <c r="D46" s="134" t="s">
        <v>234</v>
      </c>
      <c r="E46" s="134" t="s">
        <v>282</v>
      </c>
      <c r="F46" s="143">
        <v>13448.657057</v>
      </c>
      <c r="G46" s="143" t="s">
        <v>265</v>
      </c>
      <c r="H46" s="143"/>
      <c r="I46" s="171"/>
    </row>
    <row r="47" spans="1:9" ht="61.95" customHeight="1" x14ac:dyDescent="0.25">
      <c r="A47" s="134">
        <v>33</v>
      </c>
      <c r="B47" s="134">
        <f t="shared" si="2"/>
        <v>4</v>
      </c>
      <c r="C47" s="132" t="s">
        <v>27</v>
      </c>
      <c r="D47" s="134" t="s">
        <v>234</v>
      </c>
      <c r="E47" s="134" t="s">
        <v>282</v>
      </c>
      <c r="F47" s="143">
        <v>11494.367999</v>
      </c>
      <c r="G47" s="143" t="s">
        <v>265</v>
      </c>
      <c r="H47" s="143"/>
      <c r="I47" s="171"/>
    </row>
    <row r="48" spans="1:9" ht="39" customHeight="1" x14ac:dyDescent="0.25">
      <c r="A48" s="134">
        <v>34</v>
      </c>
      <c r="B48" s="134">
        <f t="shared" si="2"/>
        <v>5</v>
      </c>
      <c r="C48" s="132" t="s">
        <v>29</v>
      </c>
      <c r="D48" s="134" t="s">
        <v>234</v>
      </c>
      <c r="E48" s="134" t="s">
        <v>282</v>
      </c>
      <c r="F48" s="143">
        <v>8775.6772650000003</v>
      </c>
      <c r="G48" s="143" t="s">
        <v>265</v>
      </c>
      <c r="H48" s="143"/>
      <c r="I48" s="171"/>
    </row>
    <row r="49" spans="1:9" ht="57.6" customHeight="1" x14ac:dyDescent="0.25">
      <c r="A49" s="134">
        <v>35</v>
      </c>
      <c r="B49" s="134">
        <f t="shared" si="2"/>
        <v>6</v>
      </c>
      <c r="C49" s="132" t="s">
        <v>30</v>
      </c>
      <c r="D49" s="134" t="s">
        <v>234</v>
      </c>
      <c r="E49" s="134" t="s">
        <v>282</v>
      </c>
      <c r="F49" s="143">
        <v>1994.723311</v>
      </c>
      <c r="G49" s="143" t="s">
        <v>265</v>
      </c>
      <c r="H49" s="143"/>
      <c r="I49" s="171"/>
    </row>
    <row r="50" spans="1:9" ht="45.6" customHeight="1" x14ac:dyDescent="0.25">
      <c r="A50" s="134">
        <v>36</v>
      </c>
      <c r="B50" s="134">
        <f t="shared" si="2"/>
        <v>7</v>
      </c>
      <c r="C50" s="132" t="s">
        <v>31</v>
      </c>
      <c r="D50" s="134" t="s">
        <v>234</v>
      </c>
      <c r="E50" s="134" t="s">
        <v>282</v>
      </c>
      <c r="F50" s="143">
        <v>1990.582699</v>
      </c>
      <c r="G50" s="143" t="s">
        <v>265</v>
      </c>
      <c r="H50" s="143"/>
      <c r="I50" s="171"/>
    </row>
    <row r="51" spans="1:9" s="172" customFormat="1" ht="27.75" customHeight="1" x14ac:dyDescent="0.25">
      <c r="A51" s="98"/>
      <c r="B51" s="152" t="s">
        <v>274</v>
      </c>
      <c r="C51" s="327" t="s">
        <v>311</v>
      </c>
      <c r="D51" s="152"/>
      <c r="E51" s="153"/>
      <c r="F51" s="143">
        <v>0</v>
      </c>
      <c r="G51" s="84"/>
      <c r="H51" s="144"/>
      <c r="I51" s="171"/>
    </row>
    <row r="52" spans="1:9" ht="31.2" x14ac:dyDescent="0.25">
      <c r="A52" s="134"/>
      <c r="B52" s="154" t="s">
        <v>14</v>
      </c>
      <c r="C52" s="155" t="s">
        <v>312</v>
      </c>
      <c r="D52" s="84"/>
      <c r="E52" s="84"/>
      <c r="F52" s="143">
        <v>0</v>
      </c>
      <c r="G52" s="84"/>
      <c r="H52" s="143"/>
      <c r="I52" s="171"/>
    </row>
    <row r="53" spans="1:9" ht="31.95" customHeight="1" x14ac:dyDescent="0.25">
      <c r="A53" s="134">
        <v>38</v>
      </c>
      <c r="B53" s="156">
        <v>1</v>
      </c>
      <c r="C53" s="33" t="s">
        <v>313</v>
      </c>
      <c r="D53" s="84" t="s">
        <v>282</v>
      </c>
      <c r="E53" s="84" t="s">
        <v>282</v>
      </c>
      <c r="F53" s="143">
        <v>195.41621699999999</v>
      </c>
      <c r="G53" s="84" t="s">
        <v>314</v>
      </c>
      <c r="H53" s="143"/>
      <c r="I53" s="171"/>
    </row>
    <row r="54" spans="1:9" ht="31.2" x14ac:dyDescent="0.25">
      <c r="A54" s="134"/>
      <c r="B54" s="154" t="s">
        <v>15</v>
      </c>
      <c r="C54" s="155" t="s">
        <v>315</v>
      </c>
      <c r="D54" s="84"/>
      <c r="E54" s="84"/>
      <c r="F54" s="143">
        <v>0</v>
      </c>
      <c r="G54" s="84"/>
      <c r="H54" s="143"/>
      <c r="I54" s="171"/>
    </row>
    <row r="55" spans="1:9" ht="62.4" x14ac:dyDescent="0.25">
      <c r="A55" s="134">
        <v>37</v>
      </c>
      <c r="B55" s="156">
        <v>1</v>
      </c>
      <c r="C55" s="33" t="s">
        <v>175</v>
      </c>
      <c r="D55" s="84" t="s">
        <v>282</v>
      </c>
      <c r="E55" s="84" t="s">
        <v>282</v>
      </c>
      <c r="F55" s="143">
        <v>299.61386299999998</v>
      </c>
      <c r="G55" s="84" t="s">
        <v>316</v>
      </c>
      <c r="H55" s="143"/>
      <c r="I55" s="171"/>
    </row>
    <row r="56" spans="1:9" ht="57" customHeight="1" x14ac:dyDescent="0.25">
      <c r="A56" s="134">
        <v>39</v>
      </c>
      <c r="B56" s="156">
        <v>2</v>
      </c>
      <c r="C56" s="33" t="s">
        <v>176</v>
      </c>
      <c r="D56" s="84" t="s">
        <v>282</v>
      </c>
      <c r="E56" s="84" t="s">
        <v>282</v>
      </c>
      <c r="F56" s="143">
        <v>1198.237674</v>
      </c>
      <c r="G56" s="84" t="s">
        <v>317</v>
      </c>
      <c r="H56" s="143"/>
      <c r="I56" s="171"/>
    </row>
    <row r="57" spans="1:9" ht="79.95" customHeight="1" x14ac:dyDescent="0.25">
      <c r="A57" s="134">
        <v>40</v>
      </c>
      <c r="B57" s="156">
        <v>3</v>
      </c>
      <c r="C57" s="33" t="s">
        <v>204</v>
      </c>
      <c r="D57" s="84" t="s">
        <v>282</v>
      </c>
      <c r="E57" s="84" t="s">
        <v>282</v>
      </c>
      <c r="F57" s="143">
        <v>393.87442299999998</v>
      </c>
      <c r="G57" s="84" t="s">
        <v>317</v>
      </c>
      <c r="H57" s="143"/>
      <c r="I57" s="171"/>
    </row>
    <row r="58" spans="1:9" ht="79.95" customHeight="1" x14ac:dyDescent="0.25">
      <c r="A58" s="134">
        <v>41</v>
      </c>
      <c r="B58" s="156">
        <v>4</v>
      </c>
      <c r="C58" s="33" t="s">
        <v>205</v>
      </c>
      <c r="D58" s="84" t="s">
        <v>282</v>
      </c>
      <c r="E58" s="84" t="s">
        <v>282</v>
      </c>
      <c r="F58" s="143">
        <v>224.03670099999999</v>
      </c>
      <c r="G58" s="84" t="s">
        <v>318</v>
      </c>
      <c r="H58" s="143"/>
      <c r="I58" s="171"/>
    </row>
    <row r="59" spans="1:9" ht="79.95" customHeight="1" x14ac:dyDescent="0.25">
      <c r="A59" s="134">
        <v>42</v>
      </c>
      <c r="B59" s="156">
        <v>5</v>
      </c>
      <c r="C59" s="33" t="s">
        <v>206</v>
      </c>
      <c r="D59" s="84" t="s">
        <v>282</v>
      </c>
      <c r="E59" s="84" t="s">
        <v>282</v>
      </c>
      <c r="F59" s="143">
        <v>218.66581600000001</v>
      </c>
      <c r="G59" s="84" t="s">
        <v>318</v>
      </c>
      <c r="H59" s="143"/>
      <c r="I59" s="171"/>
    </row>
    <row r="60" spans="1:9" ht="67.95" customHeight="1" x14ac:dyDescent="0.25">
      <c r="A60" s="134">
        <v>43</v>
      </c>
      <c r="B60" s="156">
        <v>6</v>
      </c>
      <c r="C60" s="33" t="s">
        <v>210</v>
      </c>
      <c r="D60" s="84" t="s">
        <v>282</v>
      </c>
      <c r="E60" s="84" t="s">
        <v>282</v>
      </c>
      <c r="F60" s="143">
        <v>467.949611</v>
      </c>
      <c r="G60" s="84" t="s">
        <v>319</v>
      </c>
      <c r="H60" s="143"/>
      <c r="I60" s="171"/>
    </row>
    <row r="61" spans="1:9" ht="81" customHeight="1" x14ac:dyDescent="0.25">
      <c r="A61" s="134">
        <v>44</v>
      </c>
      <c r="B61" s="156">
        <v>7</v>
      </c>
      <c r="C61" s="33" t="s">
        <v>212</v>
      </c>
      <c r="D61" s="84" t="s">
        <v>282</v>
      </c>
      <c r="E61" s="84" t="s">
        <v>282</v>
      </c>
      <c r="F61" s="143">
        <v>249.21221199999999</v>
      </c>
      <c r="G61" s="84" t="s">
        <v>320</v>
      </c>
      <c r="H61" s="143"/>
      <c r="I61" s="171"/>
    </row>
    <row r="62" spans="1:9" ht="46.8" x14ac:dyDescent="0.25">
      <c r="A62" s="134">
        <v>45</v>
      </c>
      <c r="B62" s="156">
        <v>8</v>
      </c>
      <c r="C62" s="33" t="s">
        <v>213</v>
      </c>
      <c r="D62" s="84" t="s">
        <v>282</v>
      </c>
      <c r="E62" s="84" t="s">
        <v>282</v>
      </c>
      <c r="F62" s="143">
        <v>196.84369100000001</v>
      </c>
      <c r="G62" s="84" t="s">
        <v>321</v>
      </c>
      <c r="H62" s="143"/>
      <c r="I62" s="171"/>
    </row>
    <row r="63" spans="1:9" ht="36.75" customHeight="1" x14ac:dyDescent="0.25">
      <c r="A63" s="134"/>
      <c r="B63" s="154" t="s">
        <v>16</v>
      </c>
      <c r="C63" s="155" t="s">
        <v>322</v>
      </c>
      <c r="D63" s="152"/>
      <c r="E63" s="153"/>
      <c r="F63" s="143">
        <v>0</v>
      </c>
      <c r="G63" s="85">
        <f ca="1">SUM(G63:G65)</f>
        <v>0</v>
      </c>
      <c r="H63" s="143"/>
      <c r="I63" s="171"/>
    </row>
    <row r="64" spans="1:9" ht="78" x14ac:dyDescent="0.25">
      <c r="A64" s="134">
        <v>46</v>
      </c>
      <c r="B64" s="156">
        <v>1</v>
      </c>
      <c r="C64" s="33" t="s">
        <v>33</v>
      </c>
      <c r="D64" s="84" t="s">
        <v>282</v>
      </c>
      <c r="E64" s="84" t="s">
        <v>282</v>
      </c>
      <c r="F64" s="143">
        <v>59</v>
      </c>
      <c r="G64" s="84" t="s">
        <v>265</v>
      </c>
      <c r="H64" s="143"/>
      <c r="I64" s="171"/>
    </row>
    <row r="65" spans="1:9" ht="33.6" customHeight="1" x14ac:dyDescent="0.25">
      <c r="A65" s="134">
        <v>47</v>
      </c>
      <c r="B65" s="156">
        <v>2</v>
      </c>
      <c r="C65" s="33" t="s">
        <v>34</v>
      </c>
      <c r="D65" s="84" t="s">
        <v>282</v>
      </c>
      <c r="E65" s="84" t="s">
        <v>282</v>
      </c>
      <c r="F65" s="143">
        <v>1151.0636489999999</v>
      </c>
      <c r="G65" s="84" t="s">
        <v>323</v>
      </c>
      <c r="H65" s="143"/>
      <c r="I65" s="171"/>
    </row>
    <row r="66" spans="1:9" ht="27.75" customHeight="1" x14ac:dyDescent="0.25">
      <c r="A66" s="134"/>
      <c r="B66" s="152" t="s">
        <v>275</v>
      </c>
      <c r="C66" s="327" t="s">
        <v>324</v>
      </c>
      <c r="D66" s="152"/>
      <c r="E66" s="153"/>
      <c r="F66" s="143">
        <v>0</v>
      </c>
      <c r="G66" s="84"/>
      <c r="H66" s="143"/>
      <c r="I66" s="171"/>
    </row>
    <row r="67" spans="1:9" ht="50.25" customHeight="1" x14ac:dyDescent="0.25">
      <c r="A67" s="134"/>
      <c r="B67" s="154" t="s">
        <v>14</v>
      </c>
      <c r="C67" s="157" t="s">
        <v>305</v>
      </c>
      <c r="D67" s="152"/>
      <c r="E67" s="153"/>
      <c r="F67" s="143">
        <v>0</v>
      </c>
      <c r="G67" s="84"/>
      <c r="H67" s="143"/>
      <c r="I67" s="171"/>
    </row>
    <row r="68" spans="1:9" ht="47.4" customHeight="1" x14ac:dyDescent="0.25">
      <c r="A68" s="134">
        <v>48</v>
      </c>
      <c r="B68" s="156">
        <v>1</v>
      </c>
      <c r="C68" s="136" t="s">
        <v>216</v>
      </c>
      <c r="D68" s="84" t="s">
        <v>293</v>
      </c>
      <c r="E68" s="84" t="s">
        <v>250</v>
      </c>
      <c r="F68" s="143">
        <v>318.204858</v>
      </c>
      <c r="G68" s="84" t="s">
        <v>325</v>
      </c>
      <c r="H68" s="143"/>
      <c r="I68" s="171"/>
    </row>
    <row r="69" spans="1:9" ht="47.4" customHeight="1" x14ac:dyDescent="0.25">
      <c r="A69" s="134">
        <v>49</v>
      </c>
      <c r="B69" s="156">
        <f>B68+1</f>
        <v>2</v>
      </c>
      <c r="C69" s="136" t="s">
        <v>218</v>
      </c>
      <c r="D69" s="84" t="s">
        <v>293</v>
      </c>
      <c r="E69" s="84" t="s">
        <v>250</v>
      </c>
      <c r="F69" s="143">
        <v>2510.4997290000001</v>
      </c>
      <c r="G69" s="84" t="s">
        <v>325</v>
      </c>
      <c r="H69" s="143"/>
      <c r="I69" s="171"/>
    </row>
    <row r="70" spans="1:9" ht="47.4" customHeight="1" x14ac:dyDescent="0.25">
      <c r="A70" s="134">
        <v>50</v>
      </c>
      <c r="B70" s="156">
        <f>B69+1</f>
        <v>3</v>
      </c>
      <c r="C70" s="33" t="s">
        <v>179</v>
      </c>
      <c r="D70" s="84" t="s">
        <v>293</v>
      </c>
      <c r="E70" s="84" t="s">
        <v>250</v>
      </c>
      <c r="F70" s="143">
        <v>504.17079200000001</v>
      </c>
      <c r="G70" s="84" t="s">
        <v>325</v>
      </c>
      <c r="H70" s="143"/>
      <c r="I70" s="171"/>
    </row>
    <row r="71" spans="1:9" ht="41.25" customHeight="1" x14ac:dyDescent="0.25">
      <c r="A71" s="134"/>
      <c r="B71" s="154" t="s">
        <v>15</v>
      </c>
      <c r="C71" s="155" t="s">
        <v>307</v>
      </c>
      <c r="D71" s="153"/>
      <c r="E71" s="153"/>
      <c r="F71" s="143">
        <v>0</v>
      </c>
      <c r="G71" s="85">
        <f>SUM(G72:G75)</f>
        <v>0</v>
      </c>
      <c r="H71" s="143"/>
      <c r="I71" s="171"/>
    </row>
    <row r="72" spans="1:9" ht="62.4" x14ac:dyDescent="0.25">
      <c r="A72" s="134">
        <v>51</v>
      </c>
      <c r="B72" s="156">
        <v>1</v>
      </c>
      <c r="C72" s="33" t="s">
        <v>219</v>
      </c>
      <c r="D72" s="84" t="s">
        <v>293</v>
      </c>
      <c r="E72" s="84" t="s">
        <v>250</v>
      </c>
      <c r="F72" s="143">
        <v>3189.6334430000002</v>
      </c>
      <c r="G72" s="84" t="s">
        <v>326</v>
      </c>
      <c r="H72" s="143"/>
      <c r="I72" s="171"/>
    </row>
    <row r="73" spans="1:9" ht="27" customHeight="1" x14ac:dyDescent="0.25">
      <c r="A73" s="134"/>
      <c r="B73" s="154" t="s">
        <v>16</v>
      </c>
      <c r="C73" s="157" t="s">
        <v>310</v>
      </c>
      <c r="D73" s="153"/>
      <c r="E73" s="153"/>
      <c r="F73" s="143"/>
      <c r="G73" s="84"/>
      <c r="H73" s="143"/>
      <c r="I73" s="171"/>
    </row>
    <row r="74" spans="1:9" ht="44.4" customHeight="1" x14ac:dyDescent="0.25">
      <c r="A74" s="134">
        <v>52</v>
      </c>
      <c r="B74" s="156">
        <v>1</v>
      </c>
      <c r="C74" s="328" t="s">
        <v>36</v>
      </c>
      <c r="D74" s="84" t="s">
        <v>293</v>
      </c>
      <c r="E74" s="84" t="s">
        <v>250</v>
      </c>
      <c r="F74" s="143">
        <v>1198.2971199999999</v>
      </c>
      <c r="G74" s="84" t="s">
        <v>323</v>
      </c>
      <c r="H74" s="143"/>
      <c r="I74" s="171"/>
    </row>
    <row r="75" spans="1:9" ht="64.2" customHeight="1" x14ac:dyDescent="0.25">
      <c r="A75" s="134">
        <v>53</v>
      </c>
      <c r="B75" s="156">
        <v>2</v>
      </c>
      <c r="C75" s="329" t="s">
        <v>327</v>
      </c>
      <c r="D75" s="84" t="s">
        <v>295</v>
      </c>
      <c r="E75" s="84" t="s">
        <v>282</v>
      </c>
      <c r="F75" s="143">
        <v>90</v>
      </c>
      <c r="G75" s="84" t="s">
        <v>328</v>
      </c>
      <c r="H75" s="143"/>
      <c r="I75" s="171"/>
    </row>
    <row r="76" spans="1:9" ht="21" customHeight="1" x14ac:dyDescent="0.25">
      <c r="A76" s="134"/>
      <c r="B76" s="152" t="s">
        <v>276</v>
      </c>
      <c r="C76" s="327" t="s">
        <v>329</v>
      </c>
      <c r="D76" s="152"/>
      <c r="E76" s="153"/>
      <c r="F76" s="143">
        <v>0</v>
      </c>
      <c r="G76" s="84"/>
      <c r="H76" s="153"/>
      <c r="I76" s="171"/>
    </row>
    <row r="77" spans="1:9" ht="31.2" x14ac:dyDescent="0.25">
      <c r="A77" s="134"/>
      <c r="B77" s="154" t="s">
        <v>14</v>
      </c>
      <c r="C77" s="155" t="s">
        <v>312</v>
      </c>
      <c r="D77" s="84"/>
      <c r="E77" s="84"/>
      <c r="F77" s="143">
        <v>0</v>
      </c>
      <c r="G77" s="84"/>
      <c r="H77" s="153"/>
      <c r="I77" s="171"/>
    </row>
    <row r="78" spans="1:9" ht="31.2" x14ac:dyDescent="0.25">
      <c r="A78" s="134">
        <v>54</v>
      </c>
      <c r="B78" s="156">
        <v>1</v>
      </c>
      <c r="C78" s="330" t="s">
        <v>330</v>
      </c>
      <c r="D78" s="84"/>
      <c r="E78" s="84"/>
      <c r="F78" s="143">
        <v>4398.8682129999997</v>
      </c>
      <c r="G78" s="84" t="s">
        <v>314</v>
      </c>
      <c r="H78" s="84"/>
      <c r="I78" s="171"/>
    </row>
    <row r="79" spans="1:9" ht="31.2" x14ac:dyDescent="0.25">
      <c r="A79" s="134">
        <v>55</v>
      </c>
      <c r="B79" s="156">
        <v>2</v>
      </c>
      <c r="C79" s="330" t="s">
        <v>331</v>
      </c>
      <c r="D79" s="84"/>
      <c r="E79" s="84"/>
      <c r="F79" s="143">
        <v>2987.8625710000001</v>
      </c>
      <c r="G79" s="84" t="s">
        <v>314</v>
      </c>
      <c r="H79" s="84"/>
      <c r="I79" s="171"/>
    </row>
    <row r="80" spans="1:9" ht="48" customHeight="1" x14ac:dyDescent="0.25">
      <c r="A80" s="134">
        <v>56</v>
      </c>
      <c r="B80" s="156">
        <v>3</v>
      </c>
      <c r="C80" s="331" t="s">
        <v>181</v>
      </c>
      <c r="D80" s="84"/>
      <c r="E80" s="84"/>
      <c r="F80" s="143">
        <v>2374.472319</v>
      </c>
      <c r="G80" s="84" t="s">
        <v>314</v>
      </c>
      <c r="H80" s="84"/>
      <c r="I80" s="171"/>
    </row>
    <row r="81" spans="1:9" ht="35.4" customHeight="1" x14ac:dyDescent="0.25">
      <c r="A81" s="134"/>
      <c r="B81" s="154" t="s">
        <v>15</v>
      </c>
      <c r="C81" s="155" t="s">
        <v>315</v>
      </c>
      <c r="D81" s="84"/>
      <c r="E81" s="84"/>
      <c r="F81" s="143"/>
      <c r="G81" s="84"/>
      <c r="H81" s="84"/>
      <c r="I81" s="171"/>
    </row>
    <row r="82" spans="1:9" ht="63" customHeight="1" x14ac:dyDescent="0.25">
      <c r="A82" s="134">
        <v>57</v>
      </c>
      <c r="B82" s="156">
        <v>1</v>
      </c>
      <c r="C82" s="242" t="s">
        <v>221</v>
      </c>
      <c r="D82" s="84" t="s">
        <v>282</v>
      </c>
      <c r="E82" s="84" t="s">
        <v>282</v>
      </c>
      <c r="F82" s="143">
        <v>368.96239400000002</v>
      </c>
      <c r="G82" s="84" t="s">
        <v>332</v>
      </c>
      <c r="H82" s="84"/>
      <c r="I82" s="171"/>
    </row>
    <row r="83" spans="1:9" ht="69" customHeight="1" x14ac:dyDescent="0.25">
      <c r="A83" s="134">
        <v>58</v>
      </c>
      <c r="B83" s="156">
        <v>2</v>
      </c>
      <c r="C83" s="136" t="s">
        <v>183</v>
      </c>
      <c r="D83" s="84" t="s">
        <v>282</v>
      </c>
      <c r="E83" s="84" t="s">
        <v>282</v>
      </c>
      <c r="F83" s="143">
        <v>2682.7289999999998</v>
      </c>
      <c r="G83" s="84" t="s">
        <v>333</v>
      </c>
      <c r="H83" s="84"/>
      <c r="I83" s="171"/>
    </row>
    <row r="84" spans="1:9" ht="51.6" customHeight="1" x14ac:dyDescent="0.25">
      <c r="A84" s="134">
        <v>59</v>
      </c>
      <c r="B84" s="156">
        <v>3</v>
      </c>
      <c r="C84" s="243" t="s">
        <v>222</v>
      </c>
      <c r="D84" s="84" t="s">
        <v>282</v>
      </c>
      <c r="E84" s="84" t="s">
        <v>282</v>
      </c>
      <c r="F84" s="143">
        <v>499.79603200000003</v>
      </c>
      <c r="G84" s="84" t="s">
        <v>332</v>
      </c>
      <c r="H84" s="84"/>
      <c r="I84" s="171"/>
    </row>
    <row r="85" spans="1:9" ht="62.4" customHeight="1" x14ac:dyDescent="0.25">
      <c r="A85" s="134">
        <v>60</v>
      </c>
      <c r="B85" s="156">
        <v>4</v>
      </c>
      <c r="C85" s="136" t="s">
        <v>223</v>
      </c>
      <c r="D85" s="84" t="s">
        <v>282</v>
      </c>
      <c r="E85" s="84" t="s">
        <v>282</v>
      </c>
      <c r="F85" s="143">
        <v>229.65547699999999</v>
      </c>
      <c r="G85" s="84" t="s">
        <v>334</v>
      </c>
      <c r="H85" s="84"/>
      <c r="I85" s="171"/>
    </row>
    <row r="86" spans="1:9" ht="30.9" customHeight="1" x14ac:dyDescent="0.25">
      <c r="A86" s="134"/>
      <c r="B86" s="152" t="s">
        <v>277</v>
      </c>
      <c r="C86" s="327" t="s">
        <v>335</v>
      </c>
      <c r="D86" s="152"/>
      <c r="E86" s="153"/>
      <c r="F86" s="143">
        <v>0</v>
      </c>
      <c r="G86" s="84"/>
      <c r="H86" s="153"/>
      <c r="I86" s="171"/>
    </row>
    <row r="87" spans="1:9" ht="31.2" x14ac:dyDescent="0.25">
      <c r="A87" s="134"/>
      <c r="B87" s="158" t="s">
        <v>14</v>
      </c>
      <c r="C87" s="155" t="s">
        <v>312</v>
      </c>
      <c r="D87" s="84"/>
      <c r="E87" s="84"/>
      <c r="F87" s="143">
        <v>0</v>
      </c>
      <c r="G87" s="84"/>
      <c r="H87" s="153"/>
      <c r="I87" s="171"/>
    </row>
    <row r="88" spans="1:9" ht="46.8" x14ac:dyDescent="0.25">
      <c r="A88" s="134">
        <v>61</v>
      </c>
      <c r="B88" s="159">
        <v>1</v>
      </c>
      <c r="C88" s="33" t="s">
        <v>185</v>
      </c>
      <c r="D88" s="84" t="s">
        <v>282</v>
      </c>
      <c r="E88" s="84" t="s">
        <v>282</v>
      </c>
      <c r="F88" s="143">
        <v>563.24706100000003</v>
      </c>
      <c r="G88" s="84" t="s">
        <v>314</v>
      </c>
      <c r="H88" s="84"/>
      <c r="I88" s="171"/>
    </row>
    <row r="89" spans="1:9" ht="32.4" customHeight="1" x14ac:dyDescent="0.25">
      <c r="A89" s="134"/>
      <c r="B89" s="158" t="s">
        <v>15</v>
      </c>
      <c r="C89" s="155" t="s">
        <v>315</v>
      </c>
      <c r="D89" s="84"/>
      <c r="E89" s="84"/>
      <c r="F89" s="143">
        <v>3211.3564590000001</v>
      </c>
      <c r="G89" s="84"/>
      <c r="H89" s="84"/>
      <c r="I89" s="171"/>
    </row>
    <row r="90" spans="1:9" ht="66" customHeight="1" x14ac:dyDescent="0.25">
      <c r="A90" s="134">
        <v>62</v>
      </c>
      <c r="B90" s="159">
        <v>1</v>
      </c>
      <c r="C90" s="33" t="s">
        <v>39</v>
      </c>
      <c r="D90" s="84" t="s">
        <v>282</v>
      </c>
      <c r="E90" s="84" t="s">
        <v>282</v>
      </c>
      <c r="F90" s="143">
        <v>2600.4417589999998</v>
      </c>
      <c r="G90" s="84" t="s">
        <v>316</v>
      </c>
      <c r="H90" s="84"/>
      <c r="I90" s="171"/>
    </row>
    <row r="91" spans="1:9" ht="66" customHeight="1" x14ac:dyDescent="0.25">
      <c r="A91" s="134">
        <v>63</v>
      </c>
      <c r="B91" s="159">
        <v>2</v>
      </c>
      <c r="C91" s="33" t="s">
        <v>227</v>
      </c>
      <c r="D91" s="84" t="s">
        <v>282</v>
      </c>
      <c r="E91" s="84" t="s">
        <v>282</v>
      </c>
      <c r="F91" s="143">
        <v>235.33154099999999</v>
      </c>
      <c r="G91" s="84" t="s">
        <v>317</v>
      </c>
      <c r="H91" s="84"/>
      <c r="I91" s="171"/>
    </row>
    <row r="92" spans="1:9" ht="66" customHeight="1" x14ac:dyDescent="0.25">
      <c r="A92" s="134">
        <v>64</v>
      </c>
      <c r="B92" s="159">
        <v>3</v>
      </c>
      <c r="C92" s="33" t="s">
        <v>187</v>
      </c>
      <c r="D92" s="84" t="s">
        <v>282</v>
      </c>
      <c r="E92" s="84" t="s">
        <v>282</v>
      </c>
      <c r="F92" s="143">
        <v>375.58315900000002</v>
      </c>
      <c r="G92" s="84" t="s">
        <v>317</v>
      </c>
      <c r="H92" s="84"/>
      <c r="I92" s="171"/>
    </row>
    <row r="93" spans="1:9" ht="23.4" customHeight="1" x14ac:dyDescent="0.25">
      <c r="A93" s="134"/>
      <c r="B93" s="152" t="s">
        <v>336</v>
      </c>
      <c r="C93" s="327" t="s">
        <v>337</v>
      </c>
      <c r="D93" s="152"/>
      <c r="E93" s="153"/>
      <c r="F93" s="143">
        <v>0</v>
      </c>
      <c r="G93" s="84"/>
      <c r="H93" s="153"/>
      <c r="I93" s="171"/>
    </row>
    <row r="94" spans="1:9" ht="31.2" x14ac:dyDescent="0.25">
      <c r="A94" s="134"/>
      <c r="B94" s="160" t="s">
        <v>14</v>
      </c>
      <c r="C94" s="155" t="s">
        <v>338</v>
      </c>
      <c r="D94" s="152"/>
      <c r="E94" s="153"/>
      <c r="F94" s="143">
        <v>0</v>
      </c>
      <c r="G94" s="84"/>
      <c r="H94" s="153"/>
      <c r="I94" s="171"/>
    </row>
    <row r="95" spans="1:9" ht="51" customHeight="1" x14ac:dyDescent="0.25">
      <c r="A95" s="134">
        <v>65</v>
      </c>
      <c r="B95" s="161">
        <v>1</v>
      </c>
      <c r="C95" s="33" t="s">
        <v>229</v>
      </c>
      <c r="D95" s="162" t="s">
        <v>291</v>
      </c>
      <c r="E95" s="84" t="s">
        <v>250</v>
      </c>
      <c r="F95" s="143">
        <v>1099.81</v>
      </c>
      <c r="G95" s="84" t="s">
        <v>339</v>
      </c>
      <c r="H95" s="84"/>
      <c r="I95" s="171"/>
    </row>
    <row r="96" spans="1:9" ht="84.6" customHeight="1" x14ac:dyDescent="0.25">
      <c r="A96" s="134">
        <v>66</v>
      </c>
      <c r="B96" s="161">
        <f>B95+1</f>
        <v>2</v>
      </c>
      <c r="C96" s="33" t="s">
        <v>190</v>
      </c>
      <c r="D96" s="162" t="s">
        <v>291</v>
      </c>
      <c r="E96" s="84" t="s">
        <v>250</v>
      </c>
      <c r="F96" s="143">
        <v>500</v>
      </c>
      <c r="G96" s="84" t="s">
        <v>340</v>
      </c>
      <c r="H96" s="84"/>
      <c r="I96" s="171"/>
    </row>
    <row r="97" spans="1:9" ht="54" customHeight="1" x14ac:dyDescent="0.25">
      <c r="A97" s="134">
        <v>67</v>
      </c>
      <c r="B97" s="161">
        <f>B96+1</f>
        <v>3</v>
      </c>
      <c r="C97" s="33" t="s">
        <v>341</v>
      </c>
      <c r="D97" s="162" t="s">
        <v>291</v>
      </c>
      <c r="E97" s="84" t="s">
        <v>250</v>
      </c>
      <c r="F97" s="143">
        <v>1535</v>
      </c>
      <c r="G97" s="84" t="s">
        <v>342</v>
      </c>
      <c r="H97" s="84"/>
      <c r="I97" s="171"/>
    </row>
    <row r="98" spans="1:9" ht="50.4" customHeight="1" x14ac:dyDescent="0.25">
      <c r="A98" s="134">
        <v>68</v>
      </c>
      <c r="B98" s="161">
        <f>B97+1</f>
        <v>4</v>
      </c>
      <c r="C98" s="33" t="s">
        <v>191</v>
      </c>
      <c r="D98" s="162" t="s">
        <v>291</v>
      </c>
      <c r="E98" s="84" t="s">
        <v>250</v>
      </c>
      <c r="F98" s="143">
        <v>1010</v>
      </c>
      <c r="G98" s="84" t="s">
        <v>342</v>
      </c>
      <c r="H98" s="84"/>
      <c r="I98" s="171"/>
    </row>
    <row r="99" spans="1:9" ht="88.2" customHeight="1" x14ac:dyDescent="0.25">
      <c r="A99" s="173">
        <v>69</v>
      </c>
      <c r="B99" s="163">
        <f>B98+1</f>
        <v>5</v>
      </c>
      <c r="C99" s="244" t="s">
        <v>192</v>
      </c>
      <c r="D99" s="164" t="s">
        <v>291</v>
      </c>
      <c r="E99" s="86" t="s">
        <v>250</v>
      </c>
      <c r="F99" s="165">
        <v>230</v>
      </c>
      <c r="G99" s="86" t="s">
        <v>340</v>
      </c>
      <c r="H99" s="86"/>
      <c r="I99" s="171"/>
    </row>
  </sheetData>
  <mergeCells count="9">
    <mergeCell ref="G1:H1"/>
    <mergeCell ref="H5:H6"/>
    <mergeCell ref="F5:F6"/>
    <mergeCell ref="A2:H2"/>
    <mergeCell ref="A5:B6"/>
    <mergeCell ref="A3:H3"/>
    <mergeCell ref="G5:G6"/>
    <mergeCell ref="C5:C6"/>
    <mergeCell ref="D5:E5"/>
  </mergeCells>
  <pageMargins left="0.5" right="0.2" top="0.4" bottom="0.4" header="0" footer="0"/>
  <pageSetup paperSize="9" scale="89"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AE50"/>
  <sheetViews>
    <sheetView topLeftCell="A39" zoomScale="70" zoomScaleNormal="70" zoomScaleSheetLayoutView="85" zoomScalePageLayoutView="68" workbookViewId="0">
      <selection activeCell="H12" sqref="H12"/>
    </sheetView>
  </sheetViews>
  <sheetFormatPr defaultColWidth="9.109375" defaultRowHeight="15.6" x14ac:dyDescent="0.25"/>
  <cols>
    <col min="1" max="1" width="5.33203125" style="3" customWidth="1"/>
    <col min="2" max="2" width="4.6640625" style="3" customWidth="1"/>
    <col min="3" max="3" width="33.33203125" style="4" customWidth="1"/>
    <col min="4" max="4" width="16.44140625" style="71" customWidth="1"/>
    <col min="5" max="5" width="10.109375" style="71" customWidth="1"/>
    <col min="6" max="8" width="10.109375" style="5" customWidth="1"/>
    <col min="9" max="9" width="10.33203125" style="4" customWidth="1"/>
    <col min="10" max="10" width="12.44140625" style="4" customWidth="1"/>
    <col min="11" max="11" width="10.109375" style="5" customWidth="1"/>
    <col min="12" max="12" width="10.44140625" style="1" customWidth="1"/>
    <col min="13" max="13" width="10.6640625" style="1" customWidth="1"/>
    <col min="14" max="14" width="12.33203125" style="1" customWidth="1"/>
    <col min="15" max="15" width="12.33203125" style="2" customWidth="1"/>
    <col min="16" max="16" width="12.44140625" style="2" customWidth="1"/>
    <col min="17" max="17" width="10.44140625" style="40" customWidth="1"/>
    <col min="18" max="18" width="10.6640625" style="40" customWidth="1"/>
    <col min="19" max="19" width="11.6640625" style="40" customWidth="1"/>
    <col min="20" max="20" width="9" style="11" customWidth="1"/>
    <col min="21" max="21" width="8.109375" style="11" hidden="1" customWidth="1"/>
    <col min="22" max="22" width="10.6640625" style="59" hidden="1" customWidth="1"/>
    <col min="23" max="23" width="10.6640625" style="2" hidden="1" customWidth="1"/>
    <col min="24" max="24" width="7.33203125" style="120" customWidth="1"/>
    <col min="25" max="25" width="6.6640625" style="120" customWidth="1"/>
    <col min="26" max="26" width="10.6640625" style="2" customWidth="1"/>
    <col min="27" max="27" width="15.6640625" style="11" hidden="1" customWidth="1"/>
    <col min="28" max="28" width="12.6640625" style="11" hidden="1" customWidth="1"/>
    <col min="29" max="29" width="21.33203125" style="3" hidden="1" customWidth="1"/>
    <col min="30" max="30" width="12.33203125" style="4" hidden="1" customWidth="1"/>
    <col min="31" max="31" width="33.33203125" style="4" customWidth="1"/>
    <col min="32" max="16384" width="9.109375" style="4"/>
  </cols>
  <sheetData>
    <row r="1" spans="1:31" ht="16.2" x14ac:dyDescent="0.25">
      <c r="P1" s="6"/>
      <c r="Q1" s="7"/>
      <c r="R1" s="7"/>
      <c r="S1" s="7"/>
      <c r="T1" s="8"/>
      <c r="U1" s="8"/>
      <c r="V1" s="206" t="s">
        <v>347</v>
      </c>
      <c r="W1" s="206"/>
      <c r="X1" s="206"/>
      <c r="Y1" s="206"/>
      <c r="Z1" s="206"/>
      <c r="AA1" s="8"/>
      <c r="AB1" s="8"/>
    </row>
    <row r="2" spans="1:31" ht="31.95" customHeight="1" x14ac:dyDescent="0.25">
      <c r="A2" s="204" t="s">
        <v>266</v>
      </c>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60"/>
      <c r="AB2" s="60"/>
      <c r="AC2" s="60"/>
    </row>
    <row r="3" spans="1:31" ht="19.95" customHeight="1" x14ac:dyDescent="0.25">
      <c r="A3" s="205" t="s">
        <v>354</v>
      </c>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61"/>
      <c r="AB3" s="61"/>
      <c r="AC3" s="61"/>
    </row>
    <row r="4" spans="1:31" ht="25.95" customHeight="1" x14ac:dyDescent="0.25">
      <c r="A4" s="9"/>
      <c r="B4" s="9"/>
      <c r="C4" s="10"/>
      <c r="D4" s="72"/>
      <c r="E4" s="72"/>
      <c r="F4" s="11"/>
      <c r="G4" s="11"/>
      <c r="H4" s="11"/>
      <c r="I4" s="10"/>
      <c r="J4" s="10"/>
      <c r="K4" s="11"/>
      <c r="Q4" s="64"/>
      <c r="R4" s="64"/>
      <c r="S4" s="64"/>
      <c r="T4" s="64"/>
      <c r="U4" s="64"/>
      <c r="V4" s="213" t="s">
        <v>6</v>
      </c>
      <c r="W4" s="213"/>
      <c r="X4" s="213"/>
      <c r="Y4" s="213"/>
      <c r="Z4" s="213"/>
      <c r="AA4" s="64"/>
      <c r="AB4" s="64"/>
      <c r="AC4" s="64"/>
    </row>
    <row r="5" spans="1:31" s="14" customFormat="1" ht="18" customHeight="1" x14ac:dyDescent="0.25">
      <c r="A5" s="208" t="s">
        <v>0</v>
      </c>
      <c r="B5" s="208"/>
      <c r="C5" s="208" t="s">
        <v>8</v>
      </c>
      <c r="D5" s="208" t="s">
        <v>78</v>
      </c>
      <c r="E5" s="208" t="s">
        <v>79</v>
      </c>
      <c r="F5" s="208" t="s">
        <v>77</v>
      </c>
      <c r="G5" s="208" t="s">
        <v>261</v>
      </c>
      <c r="H5" s="208"/>
      <c r="I5" s="214" t="s">
        <v>9</v>
      </c>
      <c r="J5" s="214"/>
      <c r="K5" s="214"/>
      <c r="L5" s="209" t="s">
        <v>7</v>
      </c>
      <c r="M5" s="209"/>
      <c r="N5" s="209"/>
      <c r="O5" s="209"/>
      <c r="P5" s="209"/>
      <c r="Q5" s="209"/>
      <c r="R5" s="209"/>
      <c r="S5" s="209"/>
      <c r="T5" s="209"/>
      <c r="U5" s="209"/>
      <c r="V5" s="207" t="s">
        <v>13</v>
      </c>
      <c r="W5" s="207"/>
      <c r="X5" s="215" t="s">
        <v>264</v>
      </c>
      <c r="Y5" s="215"/>
      <c r="Z5" s="207" t="s">
        <v>2</v>
      </c>
      <c r="AA5" s="63" t="s">
        <v>11</v>
      </c>
      <c r="AB5" s="63" t="s">
        <v>12</v>
      </c>
      <c r="AC5" s="63" t="s">
        <v>2</v>
      </c>
      <c r="AD5" s="208" t="s">
        <v>64</v>
      </c>
    </row>
    <row r="6" spans="1:31" s="14" customFormat="1" ht="27" customHeight="1" x14ac:dyDescent="0.25">
      <c r="A6" s="208"/>
      <c r="B6" s="208"/>
      <c r="C6" s="208"/>
      <c r="D6" s="208"/>
      <c r="E6" s="208"/>
      <c r="F6" s="208"/>
      <c r="G6" s="208"/>
      <c r="H6" s="208"/>
      <c r="I6" s="214"/>
      <c r="J6" s="214"/>
      <c r="K6" s="214"/>
      <c r="L6" s="212" t="s">
        <v>355</v>
      </c>
      <c r="M6" s="212"/>
      <c r="N6" s="212"/>
      <c r="O6" s="212"/>
      <c r="P6" s="212"/>
      <c r="Q6" s="208" t="s">
        <v>356</v>
      </c>
      <c r="R6" s="208"/>
      <c r="S6" s="208"/>
      <c r="T6" s="208"/>
      <c r="U6" s="209" t="s">
        <v>242</v>
      </c>
      <c r="V6" s="207"/>
      <c r="W6" s="207"/>
      <c r="X6" s="215"/>
      <c r="Y6" s="215"/>
      <c r="Z6" s="207"/>
      <c r="AA6" s="63"/>
      <c r="AB6" s="63"/>
      <c r="AC6" s="63"/>
      <c r="AD6" s="208"/>
    </row>
    <row r="7" spans="1:31" s="14" customFormat="1" ht="18" customHeight="1" x14ac:dyDescent="0.25">
      <c r="A7" s="208"/>
      <c r="B7" s="208"/>
      <c r="C7" s="208"/>
      <c r="D7" s="208"/>
      <c r="E7" s="208"/>
      <c r="F7" s="208"/>
      <c r="G7" s="208"/>
      <c r="H7" s="208"/>
      <c r="I7" s="208" t="s">
        <v>41</v>
      </c>
      <c r="J7" s="13" t="s">
        <v>45</v>
      </c>
      <c r="K7" s="13"/>
      <c r="L7" s="210" t="s">
        <v>41</v>
      </c>
      <c r="M7" s="208" t="s">
        <v>45</v>
      </c>
      <c r="N7" s="208"/>
      <c r="O7" s="212" t="s">
        <v>10</v>
      </c>
      <c r="P7" s="212"/>
      <c r="Q7" s="211" t="s">
        <v>41</v>
      </c>
      <c r="R7" s="208" t="s">
        <v>45</v>
      </c>
      <c r="S7" s="208"/>
      <c r="T7" s="208" t="s">
        <v>10</v>
      </c>
      <c r="U7" s="209"/>
      <c r="V7" s="207"/>
      <c r="W7" s="207"/>
      <c r="X7" s="215" t="s">
        <v>95</v>
      </c>
      <c r="Y7" s="215" t="s">
        <v>265</v>
      </c>
      <c r="Z7" s="207"/>
      <c r="AA7" s="63"/>
      <c r="AB7" s="63"/>
      <c r="AC7" s="63"/>
      <c r="AD7" s="208"/>
    </row>
    <row r="8" spans="1:31" s="14" customFormat="1" ht="100.5" customHeight="1" x14ac:dyDescent="0.25">
      <c r="A8" s="208"/>
      <c r="B8" s="208"/>
      <c r="C8" s="208"/>
      <c r="D8" s="208"/>
      <c r="E8" s="208"/>
      <c r="F8" s="208"/>
      <c r="G8" s="12" t="s">
        <v>262</v>
      </c>
      <c r="H8" s="12" t="s">
        <v>263</v>
      </c>
      <c r="I8" s="208"/>
      <c r="J8" s="13" t="s">
        <v>43</v>
      </c>
      <c r="K8" s="12" t="s">
        <v>42</v>
      </c>
      <c r="L8" s="210"/>
      <c r="M8" s="13" t="s">
        <v>43</v>
      </c>
      <c r="N8" s="12" t="s">
        <v>42</v>
      </c>
      <c r="O8" s="15" t="s">
        <v>48</v>
      </c>
      <c r="P8" s="16" t="s">
        <v>49</v>
      </c>
      <c r="Q8" s="211"/>
      <c r="R8" s="13" t="s">
        <v>43</v>
      </c>
      <c r="S8" s="12" t="s">
        <v>42</v>
      </c>
      <c r="T8" s="208"/>
      <c r="U8" s="209"/>
      <c r="V8" s="58" t="s">
        <v>73</v>
      </c>
      <c r="W8" s="45" t="s">
        <v>10</v>
      </c>
      <c r="X8" s="215"/>
      <c r="Y8" s="215"/>
      <c r="Z8" s="207"/>
      <c r="AA8" s="63"/>
      <c r="AB8" s="63"/>
      <c r="AC8" s="63"/>
      <c r="AD8" s="208"/>
    </row>
    <row r="9" spans="1:31" s="14" customFormat="1" ht="22.2" customHeight="1" x14ac:dyDescent="0.25">
      <c r="A9" s="17"/>
      <c r="B9" s="17"/>
      <c r="C9" s="17" t="s">
        <v>3</v>
      </c>
      <c r="D9" s="73"/>
      <c r="E9" s="73"/>
      <c r="F9" s="177">
        <f t="shared" ref="F9" si="0">F11+F36+F41</f>
        <v>188135.57934900004</v>
      </c>
      <c r="G9" s="177">
        <f t="shared" ref="G9:M9" si="1">G11+G36+G41</f>
        <v>153429.71224230001</v>
      </c>
      <c r="H9" s="41">
        <f>G9/F9</f>
        <v>0.81552735943519183</v>
      </c>
      <c r="I9" s="177">
        <f t="shared" si="1"/>
        <v>91362.866141000006</v>
      </c>
      <c r="J9" s="177">
        <f t="shared" si="1"/>
        <v>11337.073</v>
      </c>
      <c r="K9" s="177">
        <f t="shared" si="1"/>
        <v>80025.793140999987</v>
      </c>
      <c r="L9" s="177">
        <f t="shared" si="1"/>
        <v>58961.193872000003</v>
      </c>
      <c r="M9" s="177">
        <f t="shared" si="1"/>
        <v>10649.428</v>
      </c>
      <c r="N9" s="177">
        <f>N11+N36+N41</f>
        <v>48311.765872000004</v>
      </c>
      <c r="O9" s="178">
        <f>L9/I9</f>
        <v>0.64535184109707533</v>
      </c>
      <c r="P9" s="178">
        <f>N9/K9</f>
        <v>0.60370243112589927</v>
      </c>
      <c r="Q9" s="177">
        <f>I9-L9</f>
        <v>32401.672269000002</v>
      </c>
      <c r="R9" s="177">
        <f>J9-M9</f>
        <v>687.64500000000044</v>
      </c>
      <c r="S9" s="177">
        <f>K9-N9</f>
        <v>31714.027268999984</v>
      </c>
      <c r="T9" s="178">
        <f>Q9/I9</f>
        <v>0.35464815890292462</v>
      </c>
      <c r="U9" s="179"/>
      <c r="V9" s="177">
        <f>I9</f>
        <v>91362.866141000006</v>
      </c>
      <c r="W9" s="41">
        <f>V9/I9</f>
        <v>1</v>
      </c>
      <c r="X9" s="116">
        <f>X11+X36+X41</f>
        <v>18</v>
      </c>
      <c r="Y9" s="116">
        <f>Y11+Y36+Y41</f>
        <v>13</v>
      </c>
      <c r="Z9" s="41"/>
      <c r="AA9" s="18"/>
      <c r="AB9" s="18"/>
      <c r="AC9" s="19"/>
      <c r="AD9" s="18">
        <f>Q9-R9-S9</f>
        <v>0</v>
      </c>
      <c r="AE9" s="46"/>
    </row>
    <row r="10" spans="1:31" s="26" customFormat="1" ht="22.2" customHeight="1" x14ac:dyDescent="0.25">
      <c r="A10" s="20"/>
      <c r="B10" s="20"/>
      <c r="C10" s="21" t="s">
        <v>1</v>
      </c>
      <c r="D10" s="76"/>
      <c r="E10" s="76"/>
      <c r="F10" s="27"/>
      <c r="G10" s="27"/>
      <c r="H10" s="42"/>
      <c r="I10" s="180"/>
      <c r="J10" s="180"/>
      <c r="K10" s="22"/>
      <c r="L10" s="22"/>
      <c r="M10" s="22"/>
      <c r="N10" s="22"/>
      <c r="O10" s="181"/>
      <c r="P10" s="181"/>
      <c r="Q10" s="182"/>
      <c r="R10" s="182"/>
      <c r="S10" s="182"/>
      <c r="T10" s="181"/>
      <c r="U10" s="23"/>
      <c r="V10" s="182"/>
      <c r="W10" s="42"/>
      <c r="X10" s="117"/>
      <c r="Y10" s="117"/>
      <c r="Z10" s="42"/>
      <c r="AA10" s="24"/>
      <c r="AB10" s="20"/>
      <c r="AC10" s="20"/>
      <c r="AD10" s="25">
        <f t="shared" ref="AD10:AD40" si="2">Q10-R10-S10</f>
        <v>0</v>
      </c>
      <c r="AE10" s="46"/>
    </row>
    <row r="11" spans="1:31" s="26" customFormat="1" ht="22.2" customHeight="1" x14ac:dyDescent="0.25">
      <c r="A11" s="79"/>
      <c r="B11" s="79" t="s">
        <v>14</v>
      </c>
      <c r="C11" s="53" t="s">
        <v>5</v>
      </c>
      <c r="D11" s="77"/>
      <c r="E11" s="77"/>
      <c r="F11" s="27">
        <f>SUM(F12:F35)</f>
        <v>175513.57099000004</v>
      </c>
      <c r="G11" s="27">
        <f>SUM(G12:G35)</f>
        <v>140807.70388330001</v>
      </c>
      <c r="H11" s="42">
        <f>G11/F11</f>
        <v>0.80226106214500414</v>
      </c>
      <c r="I11" s="27">
        <f>SUM(I12:I35)</f>
        <v>85361.866141000006</v>
      </c>
      <c r="J11" s="27">
        <f t="shared" ref="J11:Q11" si="3">SUM(J12:J35)</f>
        <v>8148.0730000000012</v>
      </c>
      <c r="K11" s="27">
        <f t="shared" si="3"/>
        <v>77213.793140999987</v>
      </c>
      <c r="L11" s="27">
        <f t="shared" si="3"/>
        <v>53263.195872000004</v>
      </c>
      <c r="M11" s="27">
        <f t="shared" si="3"/>
        <v>7574.4980000000005</v>
      </c>
      <c r="N11" s="27">
        <f t="shared" si="3"/>
        <v>45688.697872000004</v>
      </c>
      <c r="O11" s="181">
        <f t="shared" ref="O11:O20" si="4">L11/I11</f>
        <v>0.62396944068701954</v>
      </c>
      <c r="P11" s="181">
        <f t="shared" ref="P11:P20" si="5">N11/K11</f>
        <v>0.59171679065899463</v>
      </c>
      <c r="Q11" s="27">
        <f t="shared" si="3"/>
        <v>32098.670269000002</v>
      </c>
      <c r="R11" s="182">
        <f t="shared" ref="R11:R20" si="6">J11-M11</f>
        <v>573.57500000000073</v>
      </c>
      <c r="S11" s="182">
        <f t="shared" ref="S11:S20" si="7">K11-N11</f>
        <v>31525.095268999983</v>
      </c>
      <c r="T11" s="181">
        <f t="shared" ref="T11:T20" si="8">Q11/I11</f>
        <v>0.37603055931298046</v>
      </c>
      <c r="U11" s="28"/>
      <c r="V11" s="182">
        <f t="shared" ref="V11:V44" si="9">I11</f>
        <v>85361.866141000006</v>
      </c>
      <c r="W11" s="42">
        <f t="shared" ref="W11:W20" si="10">V11/I11</f>
        <v>1</v>
      </c>
      <c r="X11" s="117">
        <f>SUM(X12:X35)</f>
        <v>11</v>
      </c>
      <c r="Y11" s="117">
        <f>SUM(Y12:Y35)</f>
        <v>13</v>
      </c>
      <c r="Z11" s="42"/>
      <c r="AA11" s="20"/>
      <c r="AB11" s="20"/>
      <c r="AC11" s="20"/>
      <c r="AD11" s="25">
        <f t="shared" si="2"/>
        <v>0</v>
      </c>
      <c r="AE11" s="46"/>
    </row>
    <row r="12" spans="1:31" s="3" customFormat="1" ht="78" x14ac:dyDescent="0.25">
      <c r="A12" s="29">
        <v>1</v>
      </c>
      <c r="B12" s="54">
        <v>1</v>
      </c>
      <c r="C12" s="33" t="s">
        <v>17</v>
      </c>
      <c r="D12" s="76" t="s">
        <v>80</v>
      </c>
      <c r="E12" s="76" t="s">
        <v>122</v>
      </c>
      <c r="F12" s="22">
        <v>21999.432218999998</v>
      </c>
      <c r="G12" s="22">
        <f>F12*H12</f>
        <v>21999.432218999998</v>
      </c>
      <c r="H12" s="43">
        <v>1</v>
      </c>
      <c r="I12" s="183">
        <f t="shared" ref="I12:I17" si="11">J12+K12</f>
        <v>6248.6130000000003</v>
      </c>
      <c r="J12" s="184">
        <v>348.613</v>
      </c>
      <c r="K12" s="22">
        <v>5900</v>
      </c>
      <c r="L12" s="22">
        <f>M12+N12</f>
        <v>6248.6130000000003</v>
      </c>
      <c r="M12" s="22">
        <v>348.613</v>
      </c>
      <c r="N12" s="22">
        <v>5900</v>
      </c>
      <c r="O12" s="185">
        <f t="shared" si="4"/>
        <v>1</v>
      </c>
      <c r="P12" s="185">
        <f t="shared" si="5"/>
        <v>1</v>
      </c>
      <c r="Q12" s="183">
        <f t="shared" ref="Q12:Q20" si="12">I12-L12</f>
        <v>0</v>
      </c>
      <c r="R12" s="183">
        <f t="shared" si="6"/>
        <v>0</v>
      </c>
      <c r="S12" s="183">
        <f t="shared" si="7"/>
        <v>0</v>
      </c>
      <c r="T12" s="185">
        <f t="shared" si="8"/>
        <v>0</v>
      </c>
      <c r="U12" s="30">
        <v>1</v>
      </c>
      <c r="V12" s="183">
        <f t="shared" si="9"/>
        <v>6248.6130000000003</v>
      </c>
      <c r="W12" s="43">
        <f t="shared" si="10"/>
        <v>1</v>
      </c>
      <c r="X12" s="118">
        <v>1</v>
      </c>
      <c r="Y12" s="118"/>
      <c r="Z12" s="43"/>
      <c r="AA12" s="29"/>
      <c r="AB12" s="29"/>
      <c r="AC12" s="29"/>
      <c r="AD12" s="31">
        <f t="shared" si="2"/>
        <v>0</v>
      </c>
      <c r="AE12" s="46"/>
    </row>
    <row r="13" spans="1:31" s="3" customFormat="1" ht="78" x14ac:dyDescent="0.25">
      <c r="A13" s="29">
        <f>A12+1</f>
        <v>2</v>
      </c>
      <c r="B13" s="54">
        <f>B12+1</f>
        <v>2</v>
      </c>
      <c r="C13" s="33" t="s">
        <v>18</v>
      </c>
      <c r="D13" s="76" t="s">
        <v>81</v>
      </c>
      <c r="E13" s="76" t="s">
        <v>123</v>
      </c>
      <c r="F13" s="22">
        <v>17990.254117</v>
      </c>
      <c r="G13" s="22">
        <f>F13*H13</f>
        <v>14392.203293600001</v>
      </c>
      <c r="H13" s="43">
        <v>0.8</v>
      </c>
      <c r="I13" s="183">
        <f t="shared" si="11"/>
        <v>10116.326000000001</v>
      </c>
      <c r="J13" s="184">
        <v>4216.326</v>
      </c>
      <c r="K13" s="22">
        <v>5900</v>
      </c>
      <c r="L13" s="22">
        <f t="shared" ref="L13:L35" si="13">M13+N13</f>
        <v>7505.0720000000001</v>
      </c>
      <c r="M13" s="22">
        <v>4216.326</v>
      </c>
      <c r="N13" s="22">
        <v>3288.7460000000001</v>
      </c>
      <c r="O13" s="185">
        <f t="shared" si="4"/>
        <v>0.74187723883156786</v>
      </c>
      <c r="P13" s="185">
        <f t="shared" si="5"/>
        <v>0.5574145762711864</v>
      </c>
      <c r="Q13" s="183">
        <f t="shared" si="12"/>
        <v>2611.2540000000008</v>
      </c>
      <c r="R13" s="183">
        <f t="shared" si="6"/>
        <v>0</v>
      </c>
      <c r="S13" s="183">
        <f t="shared" si="7"/>
        <v>2611.2539999999999</v>
      </c>
      <c r="T13" s="185">
        <f t="shared" si="8"/>
        <v>0.25812276116843214</v>
      </c>
      <c r="U13" s="30">
        <v>0.8</v>
      </c>
      <c r="V13" s="183">
        <f t="shared" si="9"/>
        <v>10116.326000000001</v>
      </c>
      <c r="W13" s="43">
        <f t="shared" si="10"/>
        <v>1</v>
      </c>
      <c r="X13" s="118"/>
      <c r="Y13" s="118">
        <v>1</v>
      </c>
      <c r="Z13" s="43"/>
      <c r="AA13" s="29"/>
      <c r="AB13" s="29"/>
      <c r="AC13" s="114" t="s">
        <v>19</v>
      </c>
      <c r="AD13" s="115" t="s">
        <v>53</v>
      </c>
      <c r="AE13" s="55"/>
    </row>
    <row r="14" spans="1:31" s="3" customFormat="1" ht="78" x14ac:dyDescent="0.25">
      <c r="A14" s="29">
        <f t="shared" ref="A14:A35" si="14">A13+1</f>
        <v>3</v>
      </c>
      <c r="B14" s="54">
        <f t="shared" ref="B14:B35" si="15">B13+1</f>
        <v>3</v>
      </c>
      <c r="C14" s="33" t="s">
        <v>20</v>
      </c>
      <c r="D14" s="76" t="s">
        <v>82</v>
      </c>
      <c r="E14" s="76" t="s">
        <v>124</v>
      </c>
      <c r="F14" s="22">
        <v>20898.595056999999</v>
      </c>
      <c r="G14" s="22">
        <f>F14*H14</f>
        <v>20898.595056999999</v>
      </c>
      <c r="H14" s="43">
        <v>1</v>
      </c>
      <c r="I14" s="183">
        <f t="shared" si="11"/>
        <v>7850</v>
      </c>
      <c r="J14" s="184"/>
      <c r="K14" s="22">
        <v>7850</v>
      </c>
      <c r="L14" s="22">
        <f t="shared" si="13"/>
        <v>7850</v>
      </c>
      <c r="M14" s="22"/>
      <c r="N14" s="22">
        <v>7850</v>
      </c>
      <c r="O14" s="185">
        <f t="shared" si="4"/>
        <v>1</v>
      </c>
      <c r="P14" s="185">
        <f t="shared" si="5"/>
        <v>1</v>
      </c>
      <c r="Q14" s="183">
        <f t="shared" si="12"/>
        <v>0</v>
      </c>
      <c r="R14" s="183">
        <f t="shared" si="6"/>
        <v>0</v>
      </c>
      <c r="S14" s="183">
        <f t="shared" si="7"/>
        <v>0</v>
      </c>
      <c r="T14" s="185">
        <f t="shared" si="8"/>
        <v>0</v>
      </c>
      <c r="U14" s="30">
        <v>1</v>
      </c>
      <c r="V14" s="183">
        <f t="shared" si="9"/>
        <v>7850</v>
      </c>
      <c r="W14" s="43">
        <f t="shared" si="10"/>
        <v>1</v>
      </c>
      <c r="X14" s="118">
        <v>1</v>
      </c>
      <c r="Y14" s="118"/>
      <c r="Z14" s="43"/>
      <c r="AA14" s="29"/>
      <c r="AB14" s="29"/>
      <c r="AC14" s="29"/>
      <c r="AD14" s="31">
        <f t="shared" si="2"/>
        <v>0</v>
      </c>
      <c r="AE14" s="46"/>
    </row>
    <row r="15" spans="1:31" s="3" customFormat="1" ht="78" x14ac:dyDescent="0.25">
      <c r="A15" s="29">
        <f t="shared" si="14"/>
        <v>4</v>
      </c>
      <c r="B15" s="54">
        <f t="shared" si="15"/>
        <v>4</v>
      </c>
      <c r="C15" s="33" t="s">
        <v>21</v>
      </c>
      <c r="D15" s="76" t="s">
        <v>83</v>
      </c>
      <c r="E15" s="76" t="s">
        <v>125</v>
      </c>
      <c r="F15" s="22">
        <v>7999.086722</v>
      </c>
      <c r="G15" s="22">
        <f>F15*H15</f>
        <v>4399.4976971000006</v>
      </c>
      <c r="H15" s="43">
        <v>0.55000000000000004</v>
      </c>
      <c r="I15" s="183">
        <f>J15+K15</f>
        <v>4236.0190000000002</v>
      </c>
      <c r="J15" s="184">
        <v>2456.0189999999998</v>
      </c>
      <c r="K15" s="22">
        <v>1780</v>
      </c>
      <c r="L15" s="22">
        <f t="shared" si="13"/>
        <v>2082.0360000000001</v>
      </c>
      <c r="M15" s="22">
        <v>2082.0360000000001</v>
      </c>
      <c r="N15" s="22"/>
      <c r="O15" s="185">
        <f t="shared" si="4"/>
        <v>0.49150771042339514</v>
      </c>
      <c r="P15" s="185">
        <f t="shared" si="5"/>
        <v>0</v>
      </c>
      <c r="Q15" s="183">
        <f t="shared" si="12"/>
        <v>2153.9830000000002</v>
      </c>
      <c r="R15" s="183">
        <f t="shared" si="6"/>
        <v>373.98299999999972</v>
      </c>
      <c r="S15" s="183">
        <f t="shared" si="7"/>
        <v>1780</v>
      </c>
      <c r="T15" s="185">
        <f t="shared" si="8"/>
        <v>0.50849228957660486</v>
      </c>
      <c r="U15" s="30">
        <v>0.55000000000000004</v>
      </c>
      <c r="V15" s="183">
        <f t="shared" si="9"/>
        <v>4236.0190000000002</v>
      </c>
      <c r="W15" s="43">
        <f t="shared" si="10"/>
        <v>1</v>
      </c>
      <c r="X15" s="118"/>
      <c r="Y15" s="118">
        <v>1</v>
      </c>
      <c r="Z15" s="43"/>
      <c r="AA15" s="29"/>
      <c r="AB15" s="29"/>
      <c r="AC15" s="114" t="s">
        <v>22</v>
      </c>
      <c r="AD15" s="115" t="s">
        <v>54</v>
      </c>
      <c r="AE15" s="46"/>
    </row>
    <row r="16" spans="1:31" s="3" customFormat="1" ht="78" x14ac:dyDescent="0.25">
      <c r="A16" s="29">
        <f t="shared" si="14"/>
        <v>5</v>
      </c>
      <c r="B16" s="54">
        <f t="shared" si="15"/>
        <v>5</v>
      </c>
      <c r="C16" s="47" t="s">
        <v>23</v>
      </c>
      <c r="D16" s="76" t="s">
        <v>84</v>
      </c>
      <c r="E16" s="76" t="s">
        <v>126</v>
      </c>
      <c r="F16" s="22">
        <v>3496.264138</v>
      </c>
      <c r="G16" s="22">
        <f>F16*H16</f>
        <v>2447.3848966</v>
      </c>
      <c r="H16" s="43">
        <v>0.7</v>
      </c>
      <c r="I16" s="183">
        <f t="shared" si="11"/>
        <v>3500</v>
      </c>
      <c r="J16" s="183"/>
      <c r="K16" s="22">
        <v>3500</v>
      </c>
      <c r="L16" s="22">
        <f t="shared" si="13"/>
        <v>0</v>
      </c>
      <c r="M16" s="22"/>
      <c r="N16" s="22"/>
      <c r="O16" s="185">
        <f t="shared" si="4"/>
        <v>0</v>
      </c>
      <c r="P16" s="185">
        <f t="shared" si="5"/>
        <v>0</v>
      </c>
      <c r="Q16" s="183">
        <f t="shared" si="12"/>
        <v>3500</v>
      </c>
      <c r="R16" s="183">
        <f t="shared" si="6"/>
        <v>0</v>
      </c>
      <c r="S16" s="183">
        <f t="shared" si="7"/>
        <v>3500</v>
      </c>
      <c r="T16" s="185">
        <f t="shared" si="8"/>
        <v>1</v>
      </c>
      <c r="U16" s="30">
        <v>0.7</v>
      </c>
      <c r="V16" s="183">
        <f t="shared" si="9"/>
        <v>3500</v>
      </c>
      <c r="W16" s="43">
        <f t="shared" si="10"/>
        <v>1</v>
      </c>
      <c r="X16" s="118"/>
      <c r="Y16" s="118">
        <v>1</v>
      </c>
      <c r="Z16" s="43"/>
      <c r="AA16" s="29"/>
      <c r="AB16" s="29"/>
      <c r="AC16" s="114" t="s">
        <v>68</v>
      </c>
      <c r="AD16" s="115" t="s">
        <v>55</v>
      </c>
      <c r="AE16" s="46"/>
    </row>
    <row r="17" spans="1:31" s="3" customFormat="1" ht="62.4" x14ac:dyDescent="0.25">
      <c r="A17" s="29">
        <f t="shared" si="14"/>
        <v>6</v>
      </c>
      <c r="B17" s="54">
        <f t="shared" si="15"/>
        <v>6</v>
      </c>
      <c r="C17" s="33" t="s">
        <v>24</v>
      </c>
      <c r="D17" s="76" t="s">
        <v>85</v>
      </c>
      <c r="E17" s="76" t="s">
        <v>123</v>
      </c>
      <c r="F17" s="22">
        <v>4938.9429559999999</v>
      </c>
      <c r="G17" s="22">
        <f t="shared" ref="G17:G44" si="16">F17*H17</f>
        <v>2716.4186258</v>
      </c>
      <c r="H17" s="43">
        <v>0.55000000000000004</v>
      </c>
      <c r="I17" s="183">
        <f t="shared" si="11"/>
        <v>4000</v>
      </c>
      <c r="J17" s="184"/>
      <c r="K17" s="22">
        <v>4000</v>
      </c>
      <c r="L17" s="22">
        <f t="shared" si="13"/>
        <v>1189.2529999999999</v>
      </c>
      <c r="M17" s="22"/>
      <c r="N17" s="22">
        <v>1189.2529999999999</v>
      </c>
      <c r="O17" s="185">
        <f t="shared" si="4"/>
        <v>0.29731324999999997</v>
      </c>
      <c r="P17" s="185">
        <f t="shared" si="5"/>
        <v>0.29731324999999997</v>
      </c>
      <c r="Q17" s="183">
        <f t="shared" si="12"/>
        <v>2810.7470000000003</v>
      </c>
      <c r="R17" s="183">
        <f t="shared" si="6"/>
        <v>0</v>
      </c>
      <c r="S17" s="183">
        <f t="shared" si="7"/>
        <v>2810.7470000000003</v>
      </c>
      <c r="T17" s="185">
        <f t="shared" si="8"/>
        <v>0.70268675000000003</v>
      </c>
      <c r="U17" s="30">
        <v>0.55000000000000004</v>
      </c>
      <c r="V17" s="183">
        <f t="shared" si="9"/>
        <v>4000</v>
      </c>
      <c r="W17" s="43">
        <f t="shared" si="10"/>
        <v>1</v>
      </c>
      <c r="X17" s="118"/>
      <c r="Y17" s="118">
        <v>1</v>
      </c>
      <c r="Z17" s="43"/>
      <c r="AA17" s="29"/>
      <c r="AB17" s="29"/>
      <c r="AC17" s="114" t="s">
        <v>25</v>
      </c>
      <c r="AD17" s="115" t="s">
        <v>56</v>
      </c>
      <c r="AE17" s="46"/>
    </row>
    <row r="18" spans="1:31" s="3" customFormat="1" ht="78" x14ac:dyDescent="0.25">
      <c r="A18" s="29">
        <f t="shared" si="14"/>
        <v>7</v>
      </c>
      <c r="B18" s="54">
        <f t="shared" si="15"/>
        <v>7</v>
      </c>
      <c r="C18" s="33" t="s">
        <v>26</v>
      </c>
      <c r="D18" s="76" t="s">
        <v>127</v>
      </c>
      <c r="E18" s="76" t="s">
        <v>126</v>
      </c>
      <c r="F18" s="22">
        <v>13448.657057</v>
      </c>
      <c r="G18" s="22">
        <f t="shared" si="16"/>
        <v>4034.5971171000001</v>
      </c>
      <c r="H18" s="43">
        <v>0.3</v>
      </c>
      <c r="I18" s="183">
        <f t="shared" ref="I18:I39" si="17">J18+K18</f>
        <v>8400</v>
      </c>
      <c r="J18" s="184"/>
      <c r="K18" s="22">
        <v>8400</v>
      </c>
      <c r="L18" s="22">
        <f t="shared" si="13"/>
        <v>4228.0559999999996</v>
      </c>
      <c r="M18" s="22"/>
      <c r="N18" s="22">
        <v>4228.0559999999996</v>
      </c>
      <c r="O18" s="185">
        <f t="shared" si="4"/>
        <v>0.5033399999999999</v>
      </c>
      <c r="P18" s="185">
        <f t="shared" si="5"/>
        <v>0.5033399999999999</v>
      </c>
      <c r="Q18" s="183">
        <f t="shared" si="12"/>
        <v>4171.9440000000004</v>
      </c>
      <c r="R18" s="183">
        <f t="shared" si="6"/>
        <v>0</v>
      </c>
      <c r="S18" s="183">
        <f t="shared" si="7"/>
        <v>4171.9440000000004</v>
      </c>
      <c r="T18" s="185">
        <f t="shared" si="8"/>
        <v>0.49666000000000005</v>
      </c>
      <c r="U18" s="30">
        <v>0.3</v>
      </c>
      <c r="V18" s="183">
        <f t="shared" si="9"/>
        <v>8400</v>
      </c>
      <c r="W18" s="43">
        <f t="shared" si="10"/>
        <v>1</v>
      </c>
      <c r="X18" s="118"/>
      <c r="Y18" s="118">
        <v>1</v>
      </c>
      <c r="Z18" s="43"/>
      <c r="AA18" s="29"/>
      <c r="AB18" s="29"/>
      <c r="AC18" s="114" t="s">
        <v>69</v>
      </c>
      <c r="AD18" s="115" t="s">
        <v>57</v>
      </c>
      <c r="AE18" s="46"/>
    </row>
    <row r="19" spans="1:31" s="3" customFormat="1" ht="78" x14ac:dyDescent="0.25">
      <c r="A19" s="29">
        <f t="shared" si="14"/>
        <v>8</v>
      </c>
      <c r="B19" s="54">
        <f t="shared" si="15"/>
        <v>8</v>
      </c>
      <c r="C19" s="33" t="s">
        <v>27</v>
      </c>
      <c r="D19" s="76" t="s">
        <v>86</v>
      </c>
      <c r="E19" s="76" t="s">
        <v>126</v>
      </c>
      <c r="F19" s="22">
        <v>11494.367999</v>
      </c>
      <c r="G19" s="22">
        <f t="shared" si="16"/>
        <v>6321.9023994500003</v>
      </c>
      <c r="H19" s="43">
        <v>0.55000000000000004</v>
      </c>
      <c r="I19" s="183">
        <f t="shared" si="17"/>
        <v>11100</v>
      </c>
      <c r="J19" s="184"/>
      <c r="K19" s="22">
        <v>11100</v>
      </c>
      <c r="L19" s="22">
        <f t="shared" si="13"/>
        <v>1490</v>
      </c>
      <c r="M19" s="22"/>
      <c r="N19" s="22">
        <v>1490</v>
      </c>
      <c r="O19" s="185">
        <f t="shared" si="4"/>
        <v>0.13423423423423422</v>
      </c>
      <c r="P19" s="185">
        <f t="shared" si="5"/>
        <v>0.13423423423423422</v>
      </c>
      <c r="Q19" s="183">
        <f t="shared" si="12"/>
        <v>9610</v>
      </c>
      <c r="R19" s="183">
        <f t="shared" si="6"/>
        <v>0</v>
      </c>
      <c r="S19" s="183">
        <f t="shared" si="7"/>
        <v>9610</v>
      </c>
      <c r="T19" s="185">
        <f t="shared" si="8"/>
        <v>0.8657657657657658</v>
      </c>
      <c r="U19" s="30">
        <v>0.55000000000000004</v>
      </c>
      <c r="V19" s="183">
        <f t="shared" si="9"/>
        <v>11100</v>
      </c>
      <c r="W19" s="43">
        <f t="shared" si="10"/>
        <v>1</v>
      </c>
      <c r="X19" s="118"/>
      <c r="Y19" s="118">
        <v>1</v>
      </c>
      <c r="Z19" s="43"/>
      <c r="AA19" s="29"/>
      <c r="AB19" s="29"/>
      <c r="AC19" s="114" t="s">
        <v>28</v>
      </c>
      <c r="AD19" s="115" t="s">
        <v>58</v>
      </c>
      <c r="AE19" s="46"/>
    </row>
    <row r="20" spans="1:31" s="3" customFormat="1" ht="78" x14ac:dyDescent="0.25">
      <c r="A20" s="29">
        <f t="shared" si="14"/>
        <v>9</v>
      </c>
      <c r="B20" s="54">
        <f t="shared" si="15"/>
        <v>9</v>
      </c>
      <c r="C20" s="33" t="s">
        <v>29</v>
      </c>
      <c r="D20" s="76" t="s">
        <v>87</v>
      </c>
      <c r="E20" s="76" t="s">
        <v>123</v>
      </c>
      <c r="F20" s="22">
        <v>8775.6772650000003</v>
      </c>
      <c r="G20" s="22">
        <f t="shared" si="16"/>
        <v>2632.7031794999998</v>
      </c>
      <c r="H20" s="43">
        <v>0.3</v>
      </c>
      <c r="I20" s="183">
        <f t="shared" si="17"/>
        <v>8000</v>
      </c>
      <c r="J20" s="184"/>
      <c r="K20" s="22">
        <v>8000</v>
      </c>
      <c r="L20" s="22">
        <f t="shared" si="13"/>
        <v>2632.830903</v>
      </c>
      <c r="M20" s="22"/>
      <c r="N20" s="22">
        <v>2632.830903</v>
      </c>
      <c r="O20" s="185">
        <f t="shared" si="4"/>
        <v>0.32910386287499999</v>
      </c>
      <c r="P20" s="185">
        <f t="shared" si="5"/>
        <v>0.32910386287499999</v>
      </c>
      <c r="Q20" s="183">
        <f t="shared" si="12"/>
        <v>5367.169097</v>
      </c>
      <c r="R20" s="183">
        <f t="shared" si="6"/>
        <v>0</v>
      </c>
      <c r="S20" s="183">
        <f t="shared" si="7"/>
        <v>5367.169097</v>
      </c>
      <c r="T20" s="185">
        <f t="shared" si="8"/>
        <v>0.67089613712499996</v>
      </c>
      <c r="U20" s="30">
        <v>0.3</v>
      </c>
      <c r="V20" s="183">
        <f t="shared" si="9"/>
        <v>8000</v>
      </c>
      <c r="W20" s="43">
        <f t="shared" si="10"/>
        <v>1</v>
      </c>
      <c r="X20" s="118"/>
      <c r="Y20" s="118">
        <v>1</v>
      </c>
      <c r="Z20" s="43"/>
      <c r="AA20" s="29"/>
      <c r="AB20" s="29"/>
      <c r="AC20" s="32" t="s">
        <v>35</v>
      </c>
      <c r="AD20" s="115" t="s">
        <v>59</v>
      </c>
      <c r="AE20" s="46"/>
    </row>
    <row r="21" spans="1:31" s="3" customFormat="1" ht="78" x14ac:dyDescent="0.25">
      <c r="A21" s="29">
        <f t="shared" si="14"/>
        <v>10</v>
      </c>
      <c r="B21" s="54">
        <f t="shared" si="15"/>
        <v>10</v>
      </c>
      <c r="C21" s="33" t="s">
        <v>30</v>
      </c>
      <c r="D21" s="76" t="s">
        <v>128</v>
      </c>
      <c r="E21" s="76" t="s">
        <v>126</v>
      </c>
      <c r="F21" s="22">
        <v>1994.723311</v>
      </c>
      <c r="G21" s="22">
        <f t="shared" si="16"/>
        <v>1595.7786488000002</v>
      </c>
      <c r="H21" s="43">
        <v>0.8</v>
      </c>
      <c r="I21" s="183"/>
      <c r="J21" s="184"/>
      <c r="K21" s="22"/>
      <c r="L21" s="22"/>
      <c r="M21" s="22"/>
      <c r="N21" s="22"/>
      <c r="O21" s="185"/>
      <c r="P21" s="185"/>
      <c r="Q21" s="183"/>
      <c r="R21" s="183"/>
      <c r="S21" s="183"/>
      <c r="T21" s="185"/>
      <c r="U21" s="30">
        <v>0.8</v>
      </c>
      <c r="V21" s="183">
        <f t="shared" si="9"/>
        <v>0</v>
      </c>
      <c r="W21" s="43"/>
      <c r="X21" s="118"/>
      <c r="Y21" s="118">
        <v>1</v>
      </c>
      <c r="Z21" s="43"/>
      <c r="AA21" s="29"/>
      <c r="AB21" s="29"/>
      <c r="AC21" s="114" t="s">
        <v>70</v>
      </c>
      <c r="AD21" s="115" t="s">
        <v>55</v>
      </c>
      <c r="AE21" s="46"/>
    </row>
    <row r="22" spans="1:31" s="3" customFormat="1" ht="78" x14ac:dyDescent="0.25">
      <c r="A22" s="29">
        <f t="shared" si="14"/>
        <v>11</v>
      </c>
      <c r="B22" s="54">
        <f t="shared" si="15"/>
        <v>11</v>
      </c>
      <c r="C22" s="33" t="s">
        <v>31</v>
      </c>
      <c r="D22" s="76" t="s">
        <v>88</v>
      </c>
      <c r="E22" s="76" t="s">
        <v>126</v>
      </c>
      <c r="F22" s="22">
        <v>1990.528699</v>
      </c>
      <c r="G22" s="22">
        <f>F22*H22</f>
        <v>895.73791455000003</v>
      </c>
      <c r="H22" s="43">
        <v>0.45</v>
      </c>
      <c r="I22" s="183"/>
      <c r="J22" s="184"/>
      <c r="K22" s="22"/>
      <c r="L22" s="22"/>
      <c r="M22" s="22"/>
      <c r="N22" s="22"/>
      <c r="O22" s="185"/>
      <c r="P22" s="185"/>
      <c r="Q22" s="183"/>
      <c r="R22" s="183"/>
      <c r="S22" s="183"/>
      <c r="T22" s="185"/>
      <c r="U22" s="30">
        <v>0.45</v>
      </c>
      <c r="V22" s="183">
        <f t="shared" si="9"/>
        <v>0</v>
      </c>
      <c r="W22" s="43"/>
      <c r="X22" s="118"/>
      <c r="Y22" s="118">
        <v>1</v>
      </c>
      <c r="Z22" s="43"/>
      <c r="AA22" s="29"/>
      <c r="AB22" s="29"/>
      <c r="AC22" s="114" t="s">
        <v>32</v>
      </c>
      <c r="AD22" s="115" t="s">
        <v>55</v>
      </c>
      <c r="AE22" s="46"/>
    </row>
    <row r="23" spans="1:31" s="3" customFormat="1" ht="78" x14ac:dyDescent="0.25">
      <c r="A23" s="29">
        <f t="shared" si="14"/>
        <v>12</v>
      </c>
      <c r="B23" s="54">
        <f t="shared" si="15"/>
        <v>12</v>
      </c>
      <c r="C23" s="33" t="s">
        <v>33</v>
      </c>
      <c r="D23" s="76" t="s">
        <v>132</v>
      </c>
      <c r="E23" s="76" t="s">
        <v>129</v>
      </c>
      <c r="F23" s="22">
        <v>59</v>
      </c>
      <c r="G23" s="22">
        <f>F23*H23</f>
        <v>5.9</v>
      </c>
      <c r="H23" s="43">
        <v>0.1</v>
      </c>
      <c r="I23" s="183">
        <f t="shared" si="17"/>
        <v>59</v>
      </c>
      <c r="J23" s="184"/>
      <c r="K23" s="22">
        <v>59</v>
      </c>
      <c r="L23" s="22">
        <f t="shared" si="13"/>
        <v>0</v>
      </c>
      <c r="M23" s="22"/>
      <c r="N23" s="22"/>
      <c r="O23" s="185">
        <f t="shared" ref="O23:O44" si="18">L23/I23</f>
        <v>0</v>
      </c>
      <c r="P23" s="185">
        <f t="shared" ref="P23:P28" si="19">N23/K23</f>
        <v>0</v>
      </c>
      <c r="Q23" s="183">
        <f t="shared" ref="Q23:S26" si="20">I23-L23</f>
        <v>59</v>
      </c>
      <c r="R23" s="183">
        <f t="shared" si="20"/>
        <v>0</v>
      </c>
      <c r="S23" s="183">
        <f t="shared" si="20"/>
        <v>59</v>
      </c>
      <c r="T23" s="185">
        <f t="shared" ref="T23:T41" si="21">Q23/I23</f>
        <v>1</v>
      </c>
      <c r="U23" s="30">
        <v>0.1</v>
      </c>
      <c r="V23" s="183">
        <f t="shared" si="9"/>
        <v>59</v>
      </c>
      <c r="W23" s="43">
        <f t="shared" ref="W23:W44" si="22">V23/I23</f>
        <v>1</v>
      </c>
      <c r="X23" s="118"/>
      <c r="Y23" s="118">
        <v>1</v>
      </c>
      <c r="Z23" s="43"/>
      <c r="AA23" s="29"/>
      <c r="AB23" s="29"/>
      <c r="AC23" s="32" t="s">
        <v>60</v>
      </c>
      <c r="AD23" s="31">
        <f t="shared" si="2"/>
        <v>0</v>
      </c>
      <c r="AE23" s="46"/>
    </row>
    <row r="24" spans="1:31" s="3" customFormat="1" ht="62.4" x14ac:dyDescent="0.25">
      <c r="A24" s="29">
        <f t="shared" si="14"/>
        <v>13</v>
      </c>
      <c r="B24" s="54">
        <f t="shared" si="15"/>
        <v>13</v>
      </c>
      <c r="C24" s="33" t="s">
        <v>34</v>
      </c>
      <c r="D24" s="76" t="s">
        <v>89</v>
      </c>
      <c r="E24" s="76" t="s">
        <v>129</v>
      </c>
      <c r="F24" s="22">
        <v>1151.0636489999999</v>
      </c>
      <c r="G24" s="22">
        <f>F24*H24</f>
        <v>230.21272980000001</v>
      </c>
      <c r="H24" s="43">
        <v>0.2</v>
      </c>
      <c r="I24" s="183">
        <f t="shared" si="17"/>
        <v>1150</v>
      </c>
      <c r="J24" s="184"/>
      <c r="K24" s="22">
        <v>1150</v>
      </c>
      <c r="L24" s="22">
        <f t="shared" si="13"/>
        <v>409.22500000000002</v>
      </c>
      <c r="M24" s="22"/>
      <c r="N24" s="22">
        <v>409.22500000000002</v>
      </c>
      <c r="O24" s="185">
        <f t="shared" si="18"/>
        <v>0.35584782608695653</v>
      </c>
      <c r="P24" s="185">
        <f t="shared" si="19"/>
        <v>0.35584782608695653</v>
      </c>
      <c r="Q24" s="183">
        <f t="shared" si="20"/>
        <v>740.77499999999998</v>
      </c>
      <c r="R24" s="183">
        <f t="shared" si="20"/>
        <v>0</v>
      </c>
      <c r="S24" s="183">
        <f t="shared" si="20"/>
        <v>740.77499999999998</v>
      </c>
      <c r="T24" s="185">
        <f t="shared" si="21"/>
        <v>0.64415217391304347</v>
      </c>
      <c r="U24" s="30">
        <v>0.2</v>
      </c>
      <c r="V24" s="183">
        <f t="shared" si="9"/>
        <v>1150</v>
      </c>
      <c r="W24" s="43">
        <f t="shared" si="22"/>
        <v>1</v>
      </c>
      <c r="X24" s="118"/>
      <c r="Y24" s="118">
        <v>1</v>
      </c>
      <c r="Z24" s="43"/>
      <c r="AA24" s="29"/>
      <c r="AB24" s="29"/>
      <c r="AC24" s="32" t="s">
        <v>32</v>
      </c>
      <c r="AD24" s="115" t="s">
        <v>61</v>
      </c>
      <c r="AE24" s="46"/>
    </row>
    <row r="25" spans="1:31" s="3" customFormat="1" ht="78" x14ac:dyDescent="0.25">
      <c r="A25" s="29">
        <f t="shared" si="14"/>
        <v>14</v>
      </c>
      <c r="B25" s="54">
        <f t="shared" si="15"/>
        <v>14</v>
      </c>
      <c r="C25" s="56" t="s">
        <v>36</v>
      </c>
      <c r="D25" s="76" t="s">
        <v>130</v>
      </c>
      <c r="E25" s="76" t="s">
        <v>129</v>
      </c>
      <c r="F25" s="22">
        <v>1198.2971199999999</v>
      </c>
      <c r="G25" s="22">
        <f t="shared" si="16"/>
        <v>239.659424</v>
      </c>
      <c r="H25" s="43">
        <v>0.2</v>
      </c>
      <c r="I25" s="183">
        <f t="shared" si="17"/>
        <v>1150</v>
      </c>
      <c r="J25" s="186"/>
      <c r="K25" s="22">
        <v>1150</v>
      </c>
      <c r="L25" s="22">
        <f t="shared" si="13"/>
        <v>433.839</v>
      </c>
      <c r="M25" s="22"/>
      <c r="N25" s="22">
        <v>433.839</v>
      </c>
      <c r="O25" s="185">
        <f t="shared" si="18"/>
        <v>0.37725130434782611</v>
      </c>
      <c r="P25" s="185">
        <f t="shared" si="19"/>
        <v>0.37725130434782611</v>
      </c>
      <c r="Q25" s="183">
        <f t="shared" si="20"/>
        <v>716.16100000000006</v>
      </c>
      <c r="R25" s="183">
        <f t="shared" si="20"/>
        <v>0</v>
      </c>
      <c r="S25" s="183">
        <f t="shared" si="20"/>
        <v>716.16100000000006</v>
      </c>
      <c r="T25" s="185">
        <f t="shared" si="21"/>
        <v>0.62274869565217394</v>
      </c>
      <c r="U25" s="30">
        <v>0.2</v>
      </c>
      <c r="V25" s="183">
        <f t="shared" si="9"/>
        <v>1150</v>
      </c>
      <c r="W25" s="43">
        <f t="shared" si="22"/>
        <v>1</v>
      </c>
      <c r="X25" s="118"/>
      <c r="Y25" s="118">
        <v>1</v>
      </c>
      <c r="Z25" s="43"/>
      <c r="AA25" s="29"/>
      <c r="AB25" s="29"/>
      <c r="AC25" s="32" t="s">
        <v>71</v>
      </c>
      <c r="AD25" s="115" t="s">
        <v>61</v>
      </c>
      <c r="AE25" s="46"/>
    </row>
    <row r="26" spans="1:31" s="3" customFormat="1" ht="78" x14ac:dyDescent="0.25">
      <c r="A26" s="29">
        <f t="shared" si="14"/>
        <v>15</v>
      </c>
      <c r="B26" s="54">
        <f t="shared" si="15"/>
        <v>15</v>
      </c>
      <c r="C26" s="48" t="s">
        <v>74</v>
      </c>
      <c r="D26" s="76" t="s">
        <v>131</v>
      </c>
      <c r="E26" s="76" t="s">
        <v>129</v>
      </c>
      <c r="F26" s="22">
        <v>90</v>
      </c>
      <c r="G26" s="22">
        <f t="shared" si="16"/>
        <v>9</v>
      </c>
      <c r="H26" s="43">
        <v>0.1</v>
      </c>
      <c r="I26" s="183">
        <f t="shared" si="17"/>
        <v>90</v>
      </c>
      <c r="J26" s="187"/>
      <c r="K26" s="22">
        <v>90</v>
      </c>
      <c r="L26" s="22">
        <f t="shared" si="13"/>
        <v>0</v>
      </c>
      <c r="M26" s="22"/>
      <c r="N26" s="22"/>
      <c r="O26" s="185">
        <f t="shared" si="18"/>
        <v>0</v>
      </c>
      <c r="P26" s="185">
        <f t="shared" si="19"/>
        <v>0</v>
      </c>
      <c r="Q26" s="183">
        <f t="shared" si="20"/>
        <v>90</v>
      </c>
      <c r="R26" s="183">
        <f t="shared" si="20"/>
        <v>0</v>
      </c>
      <c r="S26" s="183">
        <f t="shared" si="20"/>
        <v>90</v>
      </c>
      <c r="T26" s="185">
        <f t="shared" si="21"/>
        <v>1</v>
      </c>
      <c r="U26" s="30">
        <v>0.1</v>
      </c>
      <c r="V26" s="183">
        <f t="shared" si="9"/>
        <v>90</v>
      </c>
      <c r="W26" s="43">
        <f t="shared" si="22"/>
        <v>1</v>
      </c>
      <c r="X26" s="118"/>
      <c r="Y26" s="118">
        <v>1</v>
      </c>
      <c r="Z26" s="43"/>
      <c r="AA26" s="29"/>
      <c r="AB26" s="29"/>
      <c r="AC26" s="29"/>
      <c r="AD26" s="31">
        <f t="shared" si="2"/>
        <v>0</v>
      </c>
      <c r="AE26" s="46"/>
    </row>
    <row r="27" spans="1:31" s="3" customFormat="1" ht="78" x14ac:dyDescent="0.25">
      <c r="A27" s="29">
        <f t="shared" si="14"/>
        <v>16</v>
      </c>
      <c r="B27" s="54">
        <f t="shared" si="15"/>
        <v>16</v>
      </c>
      <c r="C27" s="33" t="s">
        <v>37</v>
      </c>
      <c r="D27" s="76" t="s">
        <v>90</v>
      </c>
      <c r="E27" s="76" t="s">
        <v>133</v>
      </c>
      <c r="F27" s="22">
        <v>1803.916563</v>
      </c>
      <c r="G27" s="22">
        <f>F27*H27</f>
        <v>1803.916563</v>
      </c>
      <c r="H27" s="43">
        <v>1</v>
      </c>
      <c r="I27" s="183">
        <f t="shared" si="17"/>
        <v>200</v>
      </c>
      <c r="J27" s="184"/>
      <c r="K27" s="22">
        <v>200</v>
      </c>
      <c r="L27" s="22">
        <f t="shared" si="13"/>
        <v>200</v>
      </c>
      <c r="M27" s="22"/>
      <c r="N27" s="22">
        <v>200</v>
      </c>
      <c r="O27" s="185">
        <f t="shared" si="18"/>
        <v>1</v>
      </c>
      <c r="P27" s="185">
        <f t="shared" si="19"/>
        <v>1</v>
      </c>
      <c r="Q27" s="183"/>
      <c r="R27" s="183"/>
      <c r="S27" s="183"/>
      <c r="T27" s="185">
        <f t="shared" si="21"/>
        <v>0</v>
      </c>
      <c r="U27" s="30">
        <v>1</v>
      </c>
      <c r="V27" s="183">
        <f t="shared" si="9"/>
        <v>200</v>
      </c>
      <c r="W27" s="43">
        <f t="shared" si="22"/>
        <v>1</v>
      </c>
      <c r="X27" s="118">
        <v>1</v>
      </c>
      <c r="Y27" s="118"/>
      <c r="Z27" s="43"/>
      <c r="AA27" s="29"/>
      <c r="AB27" s="29"/>
      <c r="AC27" s="29"/>
      <c r="AD27" s="31">
        <f t="shared" si="2"/>
        <v>0</v>
      </c>
      <c r="AE27" s="46"/>
    </row>
    <row r="28" spans="1:31" s="3" customFormat="1" ht="78" x14ac:dyDescent="0.25">
      <c r="A28" s="29">
        <f t="shared" si="14"/>
        <v>17</v>
      </c>
      <c r="B28" s="54">
        <f t="shared" si="15"/>
        <v>17</v>
      </c>
      <c r="C28" s="47" t="s">
        <v>50</v>
      </c>
      <c r="D28" s="54" t="s">
        <v>91</v>
      </c>
      <c r="E28" s="76" t="s">
        <v>123</v>
      </c>
      <c r="F28" s="22">
        <v>8874.741</v>
      </c>
      <c r="G28" s="22">
        <f t="shared" si="16"/>
        <v>8874.741</v>
      </c>
      <c r="H28" s="43">
        <v>1</v>
      </c>
      <c r="I28" s="183">
        <f t="shared" si="17"/>
        <v>8000</v>
      </c>
      <c r="J28" s="183"/>
      <c r="K28" s="22">
        <v>8000</v>
      </c>
      <c r="L28" s="22">
        <f t="shared" si="13"/>
        <v>8000</v>
      </c>
      <c r="M28" s="22"/>
      <c r="N28" s="22">
        <v>8000</v>
      </c>
      <c r="O28" s="185">
        <f t="shared" si="18"/>
        <v>1</v>
      </c>
      <c r="P28" s="185">
        <f t="shared" si="19"/>
        <v>1</v>
      </c>
      <c r="Q28" s="183"/>
      <c r="R28" s="183"/>
      <c r="S28" s="183"/>
      <c r="T28" s="185">
        <f t="shared" si="21"/>
        <v>0</v>
      </c>
      <c r="U28" s="30">
        <v>1</v>
      </c>
      <c r="V28" s="183">
        <f t="shared" si="9"/>
        <v>8000</v>
      </c>
      <c r="W28" s="43">
        <f t="shared" si="22"/>
        <v>1</v>
      </c>
      <c r="X28" s="118">
        <v>1</v>
      </c>
      <c r="Y28" s="118"/>
      <c r="Z28" s="43"/>
      <c r="AA28" s="29"/>
      <c r="AB28" s="29"/>
      <c r="AC28" s="29"/>
      <c r="AD28" s="31">
        <f t="shared" si="2"/>
        <v>0</v>
      </c>
      <c r="AE28" s="46"/>
    </row>
    <row r="29" spans="1:31" s="3" customFormat="1" ht="78" x14ac:dyDescent="0.25">
      <c r="A29" s="29">
        <f t="shared" si="14"/>
        <v>18</v>
      </c>
      <c r="B29" s="54">
        <f t="shared" si="15"/>
        <v>18</v>
      </c>
      <c r="C29" s="47" t="s">
        <v>62</v>
      </c>
      <c r="D29" s="54" t="s">
        <v>134</v>
      </c>
      <c r="E29" s="76" t="s">
        <v>121</v>
      </c>
      <c r="F29" s="22">
        <v>4986.3249999999998</v>
      </c>
      <c r="G29" s="22">
        <f t="shared" si="16"/>
        <v>4986.3249999999998</v>
      </c>
      <c r="H29" s="43">
        <v>1</v>
      </c>
      <c r="I29" s="183">
        <f t="shared" si="17"/>
        <v>437.19799999999998</v>
      </c>
      <c r="J29" s="183">
        <v>437.19799999999998</v>
      </c>
      <c r="K29" s="22"/>
      <c r="L29" s="22">
        <f t="shared" si="13"/>
        <v>424.52300000000002</v>
      </c>
      <c r="M29" s="22">
        <v>424.52300000000002</v>
      </c>
      <c r="N29" s="22"/>
      <c r="O29" s="185">
        <f t="shared" si="18"/>
        <v>0.97100855905104788</v>
      </c>
      <c r="P29" s="185"/>
      <c r="Q29" s="183">
        <f>I29-L29</f>
        <v>12.674999999999955</v>
      </c>
      <c r="R29" s="183">
        <f>J29-M29</f>
        <v>12.674999999999955</v>
      </c>
      <c r="S29" s="183">
        <f>K29-N29</f>
        <v>0</v>
      </c>
      <c r="T29" s="185">
        <f t="shared" si="21"/>
        <v>2.8991440948952087E-2</v>
      </c>
      <c r="U29" s="30">
        <v>1</v>
      </c>
      <c r="V29" s="183">
        <f t="shared" si="9"/>
        <v>437.19799999999998</v>
      </c>
      <c r="W29" s="43">
        <f t="shared" si="22"/>
        <v>1</v>
      </c>
      <c r="X29" s="118">
        <v>1</v>
      </c>
      <c r="Y29" s="118"/>
      <c r="Z29" s="43"/>
      <c r="AA29" s="29"/>
      <c r="AB29" s="29"/>
      <c r="AC29" s="29"/>
      <c r="AD29" s="31">
        <f t="shared" si="2"/>
        <v>0</v>
      </c>
      <c r="AE29" s="46"/>
    </row>
    <row r="30" spans="1:31" s="3" customFormat="1" ht="78" x14ac:dyDescent="0.25">
      <c r="A30" s="29">
        <f t="shared" si="14"/>
        <v>19</v>
      </c>
      <c r="B30" s="54">
        <f t="shared" si="15"/>
        <v>19</v>
      </c>
      <c r="C30" s="47" t="s">
        <v>65</v>
      </c>
      <c r="D30" s="54" t="s">
        <v>120</v>
      </c>
      <c r="E30" s="76" t="s">
        <v>121</v>
      </c>
      <c r="F30" s="22">
        <v>7927.308661</v>
      </c>
      <c r="G30" s="22">
        <f t="shared" si="16"/>
        <v>7927.308661</v>
      </c>
      <c r="H30" s="43">
        <v>1</v>
      </c>
      <c r="I30" s="183">
        <f t="shared" si="17"/>
        <v>3000</v>
      </c>
      <c r="J30" s="183"/>
      <c r="K30" s="22">
        <v>3000</v>
      </c>
      <c r="L30" s="22">
        <f t="shared" si="13"/>
        <v>3000</v>
      </c>
      <c r="M30" s="22"/>
      <c r="N30" s="22">
        <v>3000</v>
      </c>
      <c r="O30" s="185">
        <f t="shared" si="18"/>
        <v>1</v>
      </c>
      <c r="P30" s="185">
        <f>N30/K30</f>
        <v>1</v>
      </c>
      <c r="Q30" s="183"/>
      <c r="R30" s="183"/>
      <c r="S30" s="183"/>
      <c r="T30" s="185">
        <f t="shared" si="21"/>
        <v>0</v>
      </c>
      <c r="U30" s="30">
        <v>1</v>
      </c>
      <c r="V30" s="183">
        <f t="shared" si="9"/>
        <v>3000</v>
      </c>
      <c r="W30" s="43">
        <f t="shared" si="22"/>
        <v>1</v>
      </c>
      <c r="X30" s="118">
        <v>1</v>
      </c>
      <c r="Y30" s="118"/>
      <c r="Z30" s="43"/>
      <c r="AA30" s="29"/>
      <c r="AB30" s="29"/>
      <c r="AC30" s="29"/>
      <c r="AD30" s="31">
        <f t="shared" si="2"/>
        <v>0</v>
      </c>
      <c r="AE30" s="46"/>
    </row>
    <row r="31" spans="1:31" s="3" customFormat="1" ht="78" x14ac:dyDescent="0.25">
      <c r="A31" s="29">
        <f t="shared" si="14"/>
        <v>20</v>
      </c>
      <c r="B31" s="54">
        <f t="shared" si="15"/>
        <v>20</v>
      </c>
      <c r="C31" s="57" t="s">
        <v>38</v>
      </c>
      <c r="D31" s="76" t="s">
        <v>135</v>
      </c>
      <c r="E31" s="76" t="s">
        <v>136</v>
      </c>
      <c r="F31" s="22">
        <v>3060.9586680000002</v>
      </c>
      <c r="G31" s="22">
        <f t="shared" si="16"/>
        <v>3060.9586680000002</v>
      </c>
      <c r="H31" s="43">
        <v>1</v>
      </c>
      <c r="I31" s="183">
        <f t="shared" si="17"/>
        <v>856</v>
      </c>
      <c r="J31" s="183"/>
      <c r="K31" s="22">
        <v>856</v>
      </c>
      <c r="L31" s="22">
        <f t="shared" si="13"/>
        <v>846.53065700000002</v>
      </c>
      <c r="M31" s="22"/>
      <c r="N31" s="22">
        <v>846.53065700000002</v>
      </c>
      <c r="O31" s="185">
        <f t="shared" si="18"/>
        <v>0.98893768341121502</v>
      </c>
      <c r="P31" s="185">
        <f>N31/K31</f>
        <v>0.98893768341121502</v>
      </c>
      <c r="Q31" s="183">
        <f>I31-L31</f>
        <v>9.4693429999999807</v>
      </c>
      <c r="R31" s="183">
        <f>J31-M31</f>
        <v>0</v>
      </c>
      <c r="S31" s="183">
        <f>K31-N31</f>
        <v>9.4693429999999807</v>
      </c>
      <c r="T31" s="185">
        <f t="shared" si="21"/>
        <v>1.1062316588785025E-2</v>
      </c>
      <c r="U31" s="30">
        <v>1</v>
      </c>
      <c r="V31" s="183">
        <f t="shared" si="9"/>
        <v>856</v>
      </c>
      <c r="W31" s="43">
        <f t="shared" si="22"/>
        <v>1</v>
      </c>
      <c r="X31" s="118">
        <v>1</v>
      </c>
      <c r="Y31" s="118"/>
      <c r="Z31" s="43"/>
      <c r="AA31" s="29"/>
      <c r="AB31" s="29"/>
      <c r="AC31" s="29"/>
      <c r="AD31" s="31">
        <f t="shared" si="2"/>
        <v>0</v>
      </c>
      <c r="AE31" s="46"/>
    </row>
    <row r="32" spans="1:31" s="3" customFormat="1" ht="78" x14ac:dyDescent="0.25">
      <c r="A32" s="29">
        <f t="shared" si="14"/>
        <v>21</v>
      </c>
      <c r="B32" s="54">
        <f t="shared" si="15"/>
        <v>21</v>
      </c>
      <c r="C32" s="47" t="s">
        <v>51</v>
      </c>
      <c r="D32" s="76" t="s">
        <v>137</v>
      </c>
      <c r="E32" s="76" t="s">
        <v>121</v>
      </c>
      <c r="F32" s="22">
        <v>14447.218999999999</v>
      </c>
      <c r="G32" s="22">
        <f t="shared" si="16"/>
        <v>14447.218999999999</v>
      </c>
      <c r="H32" s="43">
        <v>1</v>
      </c>
      <c r="I32" s="183">
        <v>503</v>
      </c>
      <c r="J32" s="183">
        <v>503</v>
      </c>
      <c r="K32" s="22"/>
      <c r="L32" s="22">
        <f t="shared" si="13"/>
        <v>503</v>
      </c>
      <c r="M32" s="22">
        <v>503</v>
      </c>
      <c r="N32" s="22"/>
      <c r="O32" s="185">
        <f t="shared" si="18"/>
        <v>1</v>
      </c>
      <c r="P32" s="185"/>
      <c r="Q32" s="183"/>
      <c r="R32" s="183"/>
      <c r="S32" s="183"/>
      <c r="T32" s="185">
        <f t="shared" si="21"/>
        <v>0</v>
      </c>
      <c r="U32" s="30">
        <v>1</v>
      </c>
      <c r="V32" s="183">
        <f t="shared" si="9"/>
        <v>503</v>
      </c>
      <c r="W32" s="43">
        <f t="shared" si="22"/>
        <v>1</v>
      </c>
      <c r="X32" s="118">
        <v>1</v>
      </c>
      <c r="Y32" s="118"/>
      <c r="Z32" s="43"/>
      <c r="AA32" s="29"/>
      <c r="AB32" s="29"/>
      <c r="AC32" s="29"/>
      <c r="AD32" s="31">
        <f t="shared" si="2"/>
        <v>0</v>
      </c>
      <c r="AE32" s="46"/>
    </row>
    <row r="33" spans="1:31" s="3" customFormat="1" ht="78" x14ac:dyDescent="0.25">
      <c r="A33" s="29">
        <f t="shared" si="14"/>
        <v>22</v>
      </c>
      <c r="B33" s="54">
        <f t="shared" si="15"/>
        <v>22</v>
      </c>
      <c r="C33" s="47" t="s">
        <v>66</v>
      </c>
      <c r="D33" s="76" t="s">
        <v>138</v>
      </c>
      <c r="E33" s="76" t="s">
        <v>129</v>
      </c>
      <c r="F33" s="22">
        <v>4975.2676819999997</v>
      </c>
      <c r="G33" s="22">
        <f t="shared" si="16"/>
        <v>4975.2676819999997</v>
      </c>
      <c r="H33" s="43">
        <v>1</v>
      </c>
      <c r="I33" s="183">
        <f t="shared" si="17"/>
        <v>4955.2669999999998</v>
      </c>
      <c r="J33" s="183"/>
      <c r="K33" s="22">
        <v>4955.2669999999998</v>
      </c>
      <c r="L33" s="22">
        <f t="shared" si="13"/>
        <v>4914.067</v>
      </c>
      <c r="M33" s="22"/>
      <c r="N33" s="22">
        <v>4914.067</v>
      </c>
      <c r="O33" s="185">
        <f t="shared" si="18"/>
        <v>0.9916856145188544</v>
      </c>
      <c r="P33" s="185">
        <f>N33/K33</f>
        <v>0.9916856145188544</v>
      </c>
      <c r="Q33" s="183">
        <f t="shared" ref="Q33:S35" si="23">I33-L33</f>
        <v>41.199999999999818</v>
      </c>
      <c r="R33" s="183">
        <f t="shared" si="23"/>
        <v>0</v>
      </c>
      <c r="S33" s="183">
        <f t="shared" si="23"/>
        <v>41.199999999999818</v>
      </c>
      <c r="T33" s="185">
        <f t="shared" si="21"/>
        <v>8.3143854811455805E-3</v>
      </c>
      <c r="U33" s="30">
        <v>1</v>
      </c>
      <c r="V33" s="183">
        <f t="shared" si="9"/>
        <v>4955.2669999999998</v>
      </c>
      <c r="W33" s="43">
        <f t="shared" si="22"/>
        <v>1</v>
      </c>
      <c r="X33" s="118">
        <v>1</v>
      </c>
      <c r="Y33" s="118"/>
      <c r="Z33" s="43"/>
      <c r="AA33" s="29"/>
      <c r="AB33" s="29"/>
      <c r="AC33" s="29"/>
      <c r="AD33" s="31">
        <f t="shared" si="2"/>
        <v>0</v>
      </c>
      <c r="AE33" s="46"/>
    </row>
    <row r="34" spans="1:31" s="3" customFormat="1" ht="78" x14ac:dyDescent="0.25">
      <c r="A34" s="29">
        <f t="shared" si="14"/>
        <v>23</v>
      </c>
      <c r="B34" s="54">
        <f t="shared" si="15"/>
        <v>23</v>
      </c>
      <c r="C34" s="47" t="s">
        <v>63</v>
      </c>
      <c r="D34" s="76" t="s">
        <v>139</v>
      </c>
      <c r="E34" s="76" t="s">
        <v>140</v>
      </c>
      <c r="F34" s="22">
        <v>6923.5261410000003</v>
      </c>
      <c r="G34" s="22">
        <f t="shared" si="16"/>
        <v>6923.5261410000003</v>
      </c>
      <c r="H34" s="43">
        <v>1</v>
      </c>
      <c r="I34" s="183">
        <f t="shared" si="17"/>
        <v>1323.5261410000001</v>
      </c>
      <c r="J34" s="183"/>
      <c r="K34" s="22">
        <v>1323.5261410000001</v>
      </c>
      <c r="L34" s="22">
        <f t="shared" si="13"/>
        <v>1306.150312</v>
      </c>
      <c r="M34" s="22"/>
      <c r="N34" s="22">
        <v>1306.150312</v>
      </c>
      <c r="O34" s="185">
        <f t="shared" si="18"/>
        <v>0.98687156342309068</v>
      </c>
      <c r="P34" s="185">
        <f>N34/K34</f>
        <v>0.98687156342309068</v>
      </c>
      <c r="Q34" s="183">
        <f t="shared" si="23"/>
        <v>17.375829000000067</v>
      </c>
      <c r="R34" s="183">
        <f t="shared" si="23"/>
        <v>0</v>
      </c>
      <c r="S34" s="183">
        <f t="shared" si="23"/>
        <v>17.375829000000067</v>
      </c>
      <c r="T34" s="185">
        <f t="shared" si="21"/>
        <v>1.3128436576909338E-2</v>
      </c>
      <c r="U34" s="30">
        <v>1</v>
      </c>
      <c r="V34" s="183">
        <f t="shared" si="9"/>
        <v>1323.5261410000001</v>
      </c>
      <c r="W34" s="43">
        <f t="shared" si="22"/>
        <v>1</v>
      </c>
      <c r="X34" s="118">
        <v>1</v>
      </c>
      <c r="Y34" s="118"/>
      <c r="Z34" s="43"/>
      <c r="AA34" s="29"/>
      <c r="AB34" s="29"/>
      <c r="AC34" s="29"/>
      <c r="AD34" s="31">
        <f t="shared" si="2"/>
        <v>0</v>
      </c>
      <c r="AE34" s="46"/>
    </row>
    <row r="35" spans="1:31" s="3" customFormat="1" ht="78" x14ac:dyDescent="0.25">
      <c r="A35" s="29">
        <f t="shared" si="14"/>
        <v>24</v>
      </c>
      <c r="B35" s="54">
        <f t="shared" si="15"/>
        <v>24</v>
      </c>
      <c r="C35" s="47" t="s">
        <v>44</v>
      </c>
      <c r="D35" s="76" t="s">
        <v>119</v>
      </c>
      <c r="E35" s="76" t="s">
        <v>141</v>
      </c>
      <c r="F35" s="22">
        <v>4989.417966</v>
      </c>
      <c r="G35" s="22">
        <f t="shared" si="16"/>
        <v>4989.417966</v>
      </c>
      <c r="H35" s="43">
        <v>1</v>
      </c>
      <c r="I35" s="183">
        <f>J35+K35</f>
        <v>186.917</v>
      </c>
      <c r="J35" s="183">
        <v>186.917</v>
      </c>
      <c r="K35" s="22"/>
      <c r="L35" s="22">
        <f t="shared" si="13"/>
        <v>0</v>
      </c>
      <c r="M35" s="22"/>
      <c r="N35" s="22"/>
      <c r="O35" s="185">
        <f t="shared" si="18"/>
        <v>0</v>
      </c>
      <c r="P35" s="185"/>
      <c r="Q35" s="183">
        <f t="shared" si="23"/>
        <v>186.917</v>
      </c>
      <c r="R35" s="183">
        <f t="shared" si="23"/>
        <v>186.917</v>
      </c>
      <c r="S35" s="183">
        <f t="shared" si="23"/>
        <v>0</v>
      </c>
      <c r="T35" s="185">
        <f t="shared" si="21"/>
        <v>1</v>
      </c>
      <c r="U35" s="30">
        <v>1</v>
      </c>
      <c r="V35" s="183">
        <f t="shared" si="9"/>
        <v>186.917</v>
      </c>
      <c r="W35" s="43">
        <f t="shared" si="22"/>
        <v>1</v>
      </c>
      <c r="X35" s="118">
        <v>1</v>
      </c>
      <c r="Y35" s="118"/>
      <c r="Z35" s="43"/>
      <c r="AA35" s="29"/>
      <c r="AB35" s="29"/>
      <c r="AC35" s="29"/>
      <c r="AD35" s="31">
        <f t="shared" si="2"/>
        <v>0</v>
      </c>
      <c r="AE35" s="46"/>
    </row>
    <row r="36" spans="1:31" s="26" customFormat="1" ht="32.4" x14ac:dyDescent="0.25">
      <c r="A36" s="20"/>
      <c r="B36" s="79" t="s">
        <v>15</v>
      </c>
      <c r="C36" s="49" t="s">
        <v>4</v>
      </c>
      <c r="D36" s="77"/>
      <c r="E36" s="77"/>
      <c r="F36" s="27">
        <f t="shared" ref="F36:G36" si="24">SUM(F37:F40)</f>
        <v>9353.0083589999995</v>
      </c>
      <c r="G36" s="27">
        <f t="shared" si="24"/>
        <v>9353.0083589999995</v>
      </c>
      <c r="H36" s="42">
        <f>G36/F36</f>
        <v>1</v>
      </c>
      <c r="I36" s="27">
        <f>SUM(I37:I40)</f>
        <v>2732</v>
      </c>
      <c r="J36" s="27">
        <f t="shared" ref="J36:Q36" si="25">SUM(J37:J40)</f>
        <v>0</v>
      </c>
      <c r="K36" s="27">
        <f t="shared" si="25"/>
        <v>2732</v>
      </c>
      <c r="L36" s="27">
        <f t="shared" si="25"/>
        <v>2543.0680000000002</v>
      </c>
      <c r="M36" s="27">
        <f t="shared" si="25"/>
        <v>0</v>
      </c>
      <c r="N36" s="27">
        <f t="shared" si="25"/>
        <v>2543.0680000000002</v>
      </c>
      <c r="O36" s="181">
        <f t="shared" si="18"/>
        <v>0.93084480234260625</v>
      </c>
      <c r="P36" s="181">
        <f t="shared" ref="P36:P41" si="26">N36/K36</f>
        <v>0.93084480234260625</v>
      </c>
      <c r="Q36" s="27">
        <f t="shared" si="25"/>
        <v>188.93200000000002</v>
      </c>
      <c r="R36" s="182">
        <f t="shared" ref="R36:S39" si="27">J36-M36</f>
        <v>0</v>
      </c>
      <c r="S36" s="182">
        <f t="shared" si="27"/>
        <v>188.93199999999979</v>
      </c>
      <c r="T36" s="181">
        <f t="shared" si="21"/>
        <v>6.9155197657393863E-2</v>
      </c>
      <c r="U36" s="23"/>
      <c r="V36" s="182">
        <f t="shared" si="9"/>
        <v>2732</v>
      </c>
      <c r="W36" s="42">
        <f t="shared" si="22"/>
        <v>1</v>
      </c>
      <c r="X36" s="117">
        <f>SUM(X37:X40)</f>
        <v>4</v>
      </c>
      <c r="Y36" s="117">
        <f>SUM(Y37:Y40)</f>
        <v>0</v>
      </c>
      <c r="Z36" s="42"/>
      <c r="AA36" s="24"/>
      <c r="AB36" s="20"/>
      <c r="AC36" s="24"/>
      <c r="AD36" s="25">
        <f t="shared" si="2"/>
        <v>2.2737367544323206E-13</v>
      </c>
      <c r="AE36" s="46"/>
    </row>
    <row r="37" spans="1:31" s="3" customFormat="1" ht="62.4" x14ac:dyDescent="0.25">
      <c r="A37" s="29">
        <f>A35+1</f>
        <v>25</v>
      </c>
      <c r="B37" s="29">
        <v>1</v>
      </c>
      <c r="C37" s="33" t="s">
        <v>39</v>
      </c>
      <c r="D37" s="76" t="s">
        <v>142</v>
      </c>
      <c r="E37" s="76" t="s">
        <v>122</v>
      </c>
      <c r="F37" s="22">
        <v>2600.4417589999998</v>
      </c>
      <c r="G37" s="22">
        <f>F37*H37</f>
        <v>2600.4417589999998</v>
      </c>
      <c r="H37" s="43">
        <v>1</v>
      </c>
      <c r="I37" s="183">
        <f t="shared" si="17"/>
        <v>758</v>
      </c>
      <c r="J37" s="184"/>
      <c r="K37" s="22">
        <v>758</v>
      </c>
      <c r="L37" s="22">
        <v>654.31799999999998</v>
      </c>
      <c r="M37" s="22"/>
      <c r="N37" s="22">
        <v>654.31799999999998</v>
      </c>
      <c r="O37" s="185">
        <f t="shared" si="18"/>
        <v>0.86321635883905012</v>
      </c>
      <c r="P37" s="185">
        <f t="shared" si="26"/>
        <v>0.86321635883905012</v>
      </c>
      <c r="Q37" s="183">
        <f>I37-L37</f>
        <v>103.68200000000002</v>
      </c>
      <c r="R37" s="183">
        <f t="shared" si="27"/>
        <v>0</v>
      </c>
      <c r="S37" s="183">
        <f t="shared" si="27"/>
        <v>103.68200000000002</v>
      </c>
      <c r="T37" s="185">
        <f t="shared" si="21"/>
        <v>0.13678364116094988</v>
      </c>
      <c r="U37" s="30">
        <v>1</v>
      </c>
      <c r="V37" s="183">
        <f t="shared" si="9"/>
        <v>758</v>
      </c>
      <c r="W37" s="43">
        <f t="shared" si="22"/>
        <v>1</v>
      </c>
      <c r="X37" s="118">
        <v>1</v>
      </c>
      <c r="Y37" s="118"/>
      <c r="Z37" s="43"/>
      <c r="AA37" s="31"/>
      <c r="AB37" s="29"/>
      <c r="AC37" s="31"/>
      <c r="AD37" s="31">
        <f t="shared" si="2"/>
        <v>0</v>
      </c>
      <c r="AE37" s="46"/>
    </row>
    <row r="38" spans="1:31" s="3" customFormat="1" ht="62.4" x14ac:dyDescent="0.25">
      <c r="A38" s="29">
        <f>A37+1</f>
        <v>26</v>
      </c>
      <c r="B38" s="29">
        <v>2</v>
      </c>
      <c r="C38" s="50" t="s">
        <v>40</v>
      </c>
      <c r="D38" s="76" t="s">
        <v>143</v>
      </c>
      <c r="E38" s="76" t="s">
        <v>125</v>
      </c>
      <c r="F38" s="22">
        <v>1535.1270340000001</v>
      </c>
      <c r="G38" s="22">
        <f t="shared" si="16"/>
        <v>1535.1270340000001</v>
      </c>
      <c r="H38" s="43">
        <v>1</v>
      </c>
      <c r="I38" s="183">
        <f t="shared" si="17"/>
        <v>458</v>
      </c>
      <c r="J38" s="188"/>
      <c r="K38" s="22">
        <f>138+320</f>
        <v>458</v>
      </c>
      <c r="L38" s="22">
        <f>K38</f>
        <v>458</v>
      </c>
      <c r="M38" s="22"/>
      <c r="N38" s="22">
        <v>458</v>
      </c>
      <c r="O38" s="185">
        <f t="shared" si="18"/>
        <v>1</v>
      </c>
      <c r="P38" s="185">
        <f t="shared" si="26"/>
        <v>1</v>
      </c>
      <c r="Q38" s="183">
        <f>I38-L38</f>
        <v>0</v>
      </c>
      <c r="R38" s="183">
        <f t="shared" si="27"/>
        <v>0</v>
      </c>
      <c r="S38" s="183">
        <f t="shared" si="27"/>
        <v>0</v>
      </c>
      <c r="T38" s="185">
        <f t="shared" si="21"/>
        <v>0</v>
      </c>
      <c r="U38" s="30">
        <v>1</v>
      </c>
      <c r="V38" s="183">
        <f t="shared" si="9"/>
        <v>458</v>
      </c>
      <c r="W38" s="43">
        <f t="shared" si="22"/>
        <v>1</v>
      </c>
      <c r="X38" s="118">
        <v>1</v>
      </c>
      <c r="Y38" s="118"/>
      <c r="Z38" s="43"/>
      <c r="AA38" s="31"/>
      <c r="AB38" s="29"/>
      <c r="AC38" s="31"/>
      <c r="AD38" s="31">
        <f t="shared" si="2"/>
        <v>0</v>
      </c>
      <c r="AE38" s="46"/>
    </row>
    <row r="39" spans="1:31" s="3" customFormat="1" ht="62.4" x14ac:dyDescent="0.25">
      <c r="A39" s="29">
        <f t="shared" ref="A39:A40" si="28">A38+1</f>
        <v>27</v>
      </c>
      <c r="B39" s="29">
        <v>3</v>
      </c>
      <c r="C39" s="47" t="s">
        <v>67</v>
      </c>
      <c r="D39" s="76" t="s">
        <v>144</v>
      </c>
      <c r="E39" s="76" t="s">
        <v>122</v>
      </c>
      <c r="F39" s="22">
        <v>2534.7105649999999</v>
      </c>
      <c r="G39" s="22">
        <f t="shared" si="16"/>
        <v>2534.7105649999999</v>
      </c>
      <c r="H39" s="43">
        <v>1</v>
      </c>
      <c r="I39" s="183">
        <f t="shared" si="17"/>
        <v>758</v>
      </c>
      <c r="J39" s="183"/>
      <c r="K39" s="22">
        <f>520+238</f>
        <v>758</v>
      </c>
      <c r="L39" s="22">
        <f>520+152.75</f>
        <v>672.75</v>
      </c>
      <c r="M39" s="22"/>
      <c r="N39" s="22">
        <v>672.75</v>
      </c>
      <c r="O39" s="185">
        <f t="shared" si="18"/>
        <v>0.88753298153034299</v>
      </c>
      <c r="P39" s="185">
        <f t="shared" si="26"/>
        <v>0.88753298153034299</v>
      </c>
      <c r="Q39" s="183">
        <f>I39-L39</f>
        <v>85.25</v>
      </c>
      <c r="R39" s="183">
        <f t="shared" si="27"/>
        <v>0</v>
      </c>
      <c r="S39" s="183">
        <f t="shared" si="27"/>
        <v>85.25</v>
      </c>
      <c r="T39" s="185">
        <f t="shared" si="21"/>
        <v>0.112467018469657</v>
      </c>
      <c r="U39" s="30">
        <v>1</v>
      </c>
      <c r="V39" s="183">
        <f t="shared" si="9"/>
        <v>758</v>
      </c>
      <c r="W39" s="43">
        <f t="shared" si="22"/>
        <v>1</v>
      </c>
      <c r="X39" s="118">
        <v>1</v>
      </c>
      <c r="Y39" s="118"/>
      <c r="Z39" s="43"/>
      <c r="AA39" s="29"/>
      <c r="AB39" s="29"/>
      <c r="AC39" s="29"/>
      <c r="AD39" s="31">
        <f>Q39-R39-S39</f>
        <v>0</v>
      </c>
      <c r="AE39" s="46"/>
    </row>
    <row r="40" spans="1:31" s="3" customFormat="1" ht="78" x14ac:dyDescent="0.25">
      <c r="A40" s="29">
        <f t="shared" si="28"/>
        <v>28</v>
      </c>
      <c r="B40" s="29">
        <v>4</v>
      </c>
      <c r="C40" s="48" t="s">
        <v>75</v>
      </c>
      <c r="D40" s="76" t="s">
        <v>145</v>
      </c>
      <c r="E40" s="76" t="s">
        <v>122</v>
      </c>
      <c r="F40" s="22">
        <v>2682.7290010000002</v>
      </c>
      <c r="G40" s="22">
        <f t="shared" si="16"/>
        <v>2682.7290010000002</v>
      </c>
      <c r="H40" s="43">
        <v>1</v>
      </c>
      <c r="I40" s="183">
        <f>J40+K40</f>
        <v>758</v>
      </c>
      <c r="J40" s="187"/>
      <c r="K40" s="22">
        <v>758</v>
      </c>
      <c r="L40" s="22">
        <f>M40+N40</f>
        <v>758</v>
      </c>
      <c r="M40" s="22"/>
      <c r="N40" s="22">
        <v>758</v>
      </c>
      <c r="O40" s="185">
        <f t="shared" si="18"/>
        <v>1</v>
      </c>
      <c r="P40" s="185">
        <f t="shared" si="26"/>
        <v>1</v>
      </c>
      <c r="Q40" s="183"/>
      <c r="R40" s="183"/>
      <c r="S40" s="183"/>
      <c r="T40" s="185">
        <f t="shared" si="21"/>
        <v>0</v>
      </c>
      <c r="U40" s="30">
        <v>1</v>
      </c>
      <c r="V40" s="183">
        <f t="shared" si="9"/>
        <v>758</v>
      </c>
      <c r="W40" s="43">
        <f t="shared" si="22"/>
        <v>1</v>
      </c>
      <c r="X40" s="118">
        <v>1</v>
      </c>
      <c r="Y40" s="118"/>
      <c r="Z40" s="43"/>
      <c r="AA40" s="29"/>
      <c r="AB40" s="29"/>
      <c r="AC40" s="29"/>
      <c r="AD40" s="31">
        <f t="shared" si="2"/>
        <v>0</v>
      </c>
      <c r="AE40" s="46"/>
    </row>
    <row r="41" spans="1:31" s="26" customFormat="1" ht="48.6" x14ac:dyDescent="0.25">
      <c r="A41" s="62"/>
      <c r="B41" s="79" t="s">
        <v>16</v>
      </c>
      <c r="C41" s="49" t="s">
        <v>76</v>
      </c>
      <c r="D41" s="78"/>
      <c r="E41" s="78"/>
      <c r="F41" s="180">
        <f t="shared" ref="F41:G41" si="29">F42+F43+F44</f>
        <v>3269</v>
      </c>
      <c r="G41" s="180">
        <f t="shared" si="29"/>
        <v>3269</v>
      </c>
      <c r="H41" s="43">
        <f>G41/F41</f>
        <v>1</v>
      </c>
      <c r="I41" s="180">
        <f t="shared" ref="I41:N41" si="30">I42+I43+I44</f>
        <v>3269</v>
      </c>
      <c r="J41" s="180">
        <f t="shared" si="30"/>
        <v>3189</v>
      </c>
      <c r="K41" s="180">
        <f t="shared" si="30"/>
        <v>80</v>
      </c>
      <c r="L41" s="180">
        <f t="shared" si="30"/>
        <v>3154.93</v>
      </c>
      <c r="M41" s="180">
        <f t="shared" si="30"/>
        <v>3074.93</v>
      </c>
      <c r="N41" s="180">
        <f t="shared" si="30"/>
        <v>80</v>
      </c>
      <c r="O41" s="181">
        <f t="shared" si="18"/>
        <v>0.96510553686142542</v>
      </c>
      <c r="P41" s="181">
        <f t="shared" si="26"/>
        <v>1</v>
      </c>
      <c r="Q41" s="180">
        <f>Q42+Q43+Q44</f>
        <v>114.07000000000016</v>
      </c>
      <c r="R41" s="182">
        <f>J41-M41</f>
        <v>114.07000000000016</v>
      </c>
      <c r="S41" s="182">
        <f>K41-N41</f>
        <v>0</v>
      </c>
      <c r="T41" s="181">
        <f t="shared" si="21"/>
        <v>3.4894463138574534E-2</v>
      </c>
      <c r="U41" s="189"/>
      <c r="V41" s="182">
        <f t="shared" si="9"/>
        <v>3269</v>
      </c>
      <c r="W41" s="42">
        <f t="shared" si="22"/>
        <v>1</v>
      </c>
      <c r="X41" s="117">
        <f>X42+X43+X44</f>
        <v>3</v>
      </c>
      <c r="Y41" s="117">
        <f>Y42+Y43+Y44</f>
        <v>0</v>
      </c>
      <c r="Z41" s="42"/>
      <c r="AA41" s="20"/>
      <c r="AB41" s="24"/>
      <c r="AC41" s="20"/>
      <c r="AD41" s="25">
        <f>Q41-R41-S41</f>
        <v>0</v>
      </c>
      <c r="AE41" s="46"/>
    </row>
    <row r="42" spans="1:31" s="3" customFormat="1" ht="78" x14ac:dyDescent="0.25">
      <c r="A42" s="29">
        <f>A40+1</f>
        <v>29</v>
      </c>
      <c r="B42" s="54">
        <v>1</v>
      </c>
      <c r="C42" s="33" t="s">
        <v>52</v>
      </c>
      <c r="D42" s="76" t="s">
        <v>146</v>
      </c>
      <c r="E42" s="76" t="s">
        <v>121</v>
      </c>
      <c r="F42" s="183">
        <v>3189</v>
      </c>
      <c r="G42" s="22">
        <f t="shared" si="16"/>
        <v>3189</v>
      </c>
      <c r="H42" s="43">
        <v>1</v>
      </c>
      <c r="I42" s="183">
        <f>J42+K42</f>
        <v>3189</v>
      </c>
      <c r="J42" s="184">
        <v>3189</v>
      </c>
      <c r="K42" s="22"/>
      <c r="L42" s="22">
        <f>M42+N42</f>
        <v>3074.93</v>
      </c>
      <c r="M42" s="22">
        <v>3074.93</v>
      </c>
      <c r="N42" s="22"/>
      <c r="O42" s="185">
        <f t="shared" si="18"/>
        <v>0.96423016619629975</v>
      </c>
      <c r="P42" s="185"/>
      <c r="Q42" s="183">
        <f>I42-L42</f>
        <v>114.07000000000016</v>
      </c>
      <c r="R42" s="183">
        <f>J42-M42</f>
        <v>114.07000000000016</v>
      </c>
      <c r="S42" s="183">
        <f>K42-N42</f>
        <v>0</v>
      </c>
      <c r="T42" s="185">
        <f>Q42/I42</f>
        <v>3.5769833803700274E-2</v>
      </c>
      <c r="U42" s="30">
        <v>1</v>
      </c>
      <c r="V42" s="183">
        <f t="shared" si="9"/>
        <v>3189</v>
      </c>
      <c r="W42" s="43">
        <f t="shared" si="22"/>
        <v>1</v>
      </c>
      <c r="X42" s="118">
        <v>1</v>
      </c>
      <c r="Y42" s="118"/>
      <c r="Z42" s="43"/>
      <c r="AA42" s="29"/>
      <c r="AB42" s="29"/>
      <c r="AC42" s="32" t="s">
        <v>72</v>
      </c>
      <c r="AD42" s="115" t="s">
        <v>56</v>
      </c>
      <c r="AE42" s="46"/>
    </row>
    <row r="43" spans="1:31" ht="21.6" customHeight="1" x14ac:dyDescent="0.25">
      <c r="A43" s="29">
        <f>A42+1</f>
        <v>30</v>
      </c>
      <c r="B43" s="29">
        <v>2</v>
      </c>
      <c r="C43" s="47" t="s">
        <v>46</v>
      </c>
      <c r="D43" s="74"/>
      <c r="E43" s="74"/>
      <c r="F43" s="190">
        <v>40</v>
      </c>
      <c r="G43" s="22">
        <f t="shared" si="16"/>
        <v>40</v>
      </c>
      <c r="H43" s="43">
        <v>1</v>
      </c>
      <c r="I43" s="183">
        <f t="shared" ref="I43:I44" si="31">J43+K43</f>
        <v>40</v>
      </c>
      <c r="J43" s="183"/>
      <c r="K43" s="190">
        <v>40</v>
      </c>
      <c r="L43" s="22">
        <v>40</v>
      </c>
      <c r="M43" s="22"/>
      <c r="N43" s="22">
        <v>40</v>
      </c>
      <c r="O43" s="185">
        <f t="shared" si="18"/>
        <v>1</v>
      </c>
      <c r="P43" s="185">
        <f>N43/K43</f>
        <v>1</v>
      </c>
      <c r="Q43" s="183"/>
      <c r="R43" s="183"/>
      <c r="S43" s="183"/>
      <c r="T43" s="185">
        <v>1</v>
      </c>
      <c r="U43" s="30">
        <v>1</v>
      </c>
      <c r="V43" s="183">
        <f t="shared" si="9"/>
        <v>40</v>
      </c>
      <c r="W43" s="43">
        <f t="shared" si="22"/>
        <v>1</v>
      </c>
      <c r="X43" s="118">
        <v>1</v>
      </c>
      <c r="Y43" s="118"/>
      <c r="Z43" s="43"/>
      <c r="AA43" s="35"/>
      <c r="AB43" s="35"/>
      <c r="AC43" s="29"/>
      <c r="AD43" s="34"/>
      <c r="AE43" s="46"/>
    </row>
    <row r="44" spans="1:31" ht="21.6" customHeight="1" x14ac:dyDescent="0.25">
      <c r="A44" s="36">
        <f>A43+1</f>
        <v>31</v>
      </c>
      <c r="B44" s="36">
        <v>3</v>
      </c>
      <c r="C44" s="51" t="s">
        <v>47</v>
      </c>
      <c r="D44" s="75"/>
      <c r="E44" s="75"/>
      <c r="F44" s="191">
        <v>40</v>
      </c>
      <c r="G44" s="113">
        <f t="shared" si="16"/>
        <v>40</v>
      </c>
      <c r="H44" s="44">
        <v>1</v>
      </c>
      <c r="I44" s="192">
        <f t="shared" si="31"/>
        <v>40</v>
      </c>
      <c r="J44" s="192"/>
      <c r="K44" s="191">
        <v>40</v>
      </c>
      <c r="L44" s="113">
        <v>40</v>
      </c>
      <c r="M44" s="113"/>
      <c r="N44" s="113">
        <v>40</v>
      </c>
      <c r="O44" s="193">
        <f t="shared" si="18"/>
        <v>1</v>
      </c>
      <c r="P44" s="193">
        <f>N44/K44</f>
        <v>1</v>
      </c>
      <c r="Q44" s="192"/>
      <c r="R44" s="192"/>
      <c r="S44" s="192"/>
      <c r="T44" s="193">
        <v>1</v>
      </c>
      <c r="U44" s="38">
        <v>1</v>
      </c>
      <c r="V44" s="192">
        <f t="shared" si="9"/>
        <v>40</v>
      </c>
      <c r="W44" s="44">
        <f t="shared" si="22"/>
        <v>1</v>
      </c>
      <c r="X44" s="119">
        <v>1</v>
      </c>
      <c r="Y44" s="119"/>
      <c r="Z44" s="44"/>
      <c r="AA44" s="39"/>
      <c r="AB44" s="39"/>
      <c r="AC44" s="36"/>
      <c r="AD44" s="37"/>
      <c r="AE44" s="46"/>
    </row>
    <row r="50" spans="17:17" x14ac:dyDescent="0.25">
      <c r="Q50" s="52"/>
    </row>
  </sheetData>
  <mergeCells count="28">
    <mergeCell ref="AD5:AD8"/>
    <mergeCell ref="U6:U8"/>
    <mergeCell ref="O7:P7"/>
    <mergeCell ref="A5:B8"/>
    <mergeCell ref="C5:C8"/>
    <mergeCell ref="I5:K6"/>
    <mergeCell ref="Z5:Z8"/>
    <mergeCell ref="I7:I8"/>
    <mergeCell ref="G5:H7"/>
    <mergeCell ref="X5:Y6"/>
    <mergeCell ref="X7:X8"/>
    <mergeCell ref="Y7:Y8"/>
    <mergeCell ref="A2:Z2"/>
    <mergeCell ref="A3:Z3"/>
    <mergeCell ref="V1:Z1"/>
    <mergeCell ref="V5:W7"/>
    <mergeCell ref="D5:D8"/>
    <mergeCell ref="E5:E8"/>
    <mergeCell ref="F5:F8"/>
    <mergeCell ref="L5:U5"/>
    <mergeCell ref="Q6:T6"/>
    <mergeCell ref="L7:L8"/>
    <mergeCell ref="M7:N7"/>
    <mergeCell ref="R7:S7"/>
    <mergeCell ref="T7:T8"/>
    <mergeCell ref="Q7:Q8"/>
    <mergeCell ref="L6:P6"/>
    <mergeCell ref="V4:Z4"/>
  </mergeCells>
  <pageMargins left="0.43307086614173229" right="0.19685039370078741" top="0.39370078740157483" bottom="0.39370078740157483" header="0" footer="0"/>
  <pageSetup paperSize="9" scale="55" fitToHeight="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R35"/>
  <sheetViews>
    <sheetView topLeftCell="A7" zoomScaleNormal="100" workbookViewId="0">
      <selection activeCell="H5" sqref="H5:M5"/>
    </sheetView>
  </sheetViews>
  <sheetFormatPr defaultColWidth="9.109375" defaultRowHeight="16.8" x14ac:dyDescent="0.3"/>
  <cols>
    <col min="1" max="1" width="5.33203125" style="121" customWidth="1"/>
    <col min="2" max="2" width="43.109375" style="122" customWidth="1"/>
    <col min="3" max="3" width="19.33203125" style="123" customWidth="1"/>
    <col min="4" max="4" width="15.5546875" style="123" customWidth="1"/>
    <col min="5" max="5" width="15" style="123" customWidth="1"/>
    <col min="6" max="6" width="12.88671875" style="65" customWidth="1"/>
    <col min="7" max="7" width="12.6640625" style="175" customWidth="1"/>
    <col min="8" max="8" width="10.88671875" style="66" customWidth="1"/>
    <col min="9" max="9" width="12" style="66" customWidth="1"/>
    <col min="10" max="10" width="12.5546875" style="66" customWidth="1"/>
    <col min="11" max="11" width="12.5546875" style="175" customWidth="1"/>
    <col min="12" max="13" width="12.5546875" style="66" hidden="1" customWidth="1"/>
    <col min="14" max="14" width="14.6640625" style="126" hidden="1" customWidth="1"/>
    <col min="15" max="15" width="29.33203125" style="124" hidden="1" customWidth="1"/>
    <col min="16" max="16384" width="9.109375" style="125"/>
  </cols>
  <sheetData>
    <row r="1" spans="1:18" x14ac:dyDescent="0.3">
      <c r="K1" s="220" t="s">
        <v>348</v>
      </c>
      <c r="L1" s="220"/>
      <c r="M1" s="220"/>
      <c r="N1" s="220"/>
    </row>
    <row r="2" spans="1:18" ht="25.95" customHeight="1" x14ac:dyDescent="0.3">
      <c r="A2" s="221" t="s">
        <v>241</v>
      </c>
      <c r="B2" s="221"/>
      <c r="C2" s="221"/>
      <c r="D2" s="221"/>
      <c r="E2" s="221"/>
      <c r="F2" s="221"/>
      <c r="G2" s="221"/>
      <c r="H2" s="221"/>
      <c r="I2" s="221"/>
      <c r="J2" s="221"/>
      <c r="K2" s="221"/>
      <c r="L2" s="221"/>
      <c r="M2" s="221"/>
      <c r="N2" s="221"/>
    </row>
    <row r="3" spans="1:18" x14ac:dyDescent="0.3">
      <c r="A3" s="222" t="s">
        <v>354</v>
      </c>
      <c r="B3" s="222"/>
      <c r="C3" s="222"/>
      <c r="D3" s="222"/>
      <c r="E3" s="222"/>
      <c r="F3" s="222"/>
      <c r="G3" s="222"/>
      <c r="H3" s="222"/>
      <c r="I3" s="222"/>
      <c r="J3" s="222"/>
      <c r="K3" s="222"/>
      <c r="L3" s="222"/>
      <c r="M3" s="222"/>
      <c r="N3" s="222"/>
    </row>
    <row r="4" spans="1:18" x14ac:dyDescent="0.3">
      <c r="I4" s="223"/>
      <c r="J4" s="223"/>
      <c r="K4" s="223"/>
      <c r="L4" s="223"/>
      <c r="M4" s="223"/>
    </row>
    <row r="5" spans="1:18" ht="18" customHeight="1" x14ac:dyDescent="0.3">
      <c r="A5" s="224" t="s">
        <v>147</v>
      </c>
      <c r="B5" s="224" t="s">
        <v>92</v>
      </c>
      <c r="C5" s="224" t="s">
        <v>231</v>
      </c>
      <c r="D5" s="216" t="s">
        <v>93</v>
      </c>
      <c r="E5" s="217"/>
      <c r="F5" s="225" t="s">
        <v>77</v>
      </c>
      <c r="G5" s="226" t="s">
        <v>94</v>
      </c>
      <c r="H5" s="226" t="s">
        <v>95</v>
      </c>
      <c r="I5" s="226"/>
      <c r="J5" s="226"/>
      <c r="K5" s="226"/>
      <c r="L5" s="226"/>
      <c r="M5" s="226"/>
      <c r="N5" s="224" t="s">
        <v>2</v>
      </c>
    </row>
    <row r="6" spans="1:18" ht="18" customHeight="1" x14ac:dyDescent="0.3">
      <c r="A6" s="224"/>
      <c r="B6" s="224"/>
      <c r="C6" s="224"/>
      <c r="D6" s="218"/>
      <c r="E6" s="219"/>
      <c r="F6" s="225"/>
      <c r="G6" s="226"/>
      <c r="H6" s="226" t="s">
        <v>96</v>
      </c>
      <c r="I6" s="226" t="s">
        <v>1</v>
      </c>
      <c r="J6" s="226"/>
      <c r="K6" s="226" t="s">
        <v>97</v>
      </c>
      <c r="L6" s="226" t="s">
        <v>1</v>
      </c>
      <c r="M6" s="226"/>
      <c r="N6" s="224"/>
    </row>
    <row r="7" spans="1:18" ht="40.200000000000003" customHeight="1" x14ac:dyDescent="0.3">
      <c r="A7" s="224"/>
      <c r="B7" s="224"/>
      <c r="C7" s="224"/>
      <c r="D7" s="127" t="s">
        <v>232</v>
      </c>
      <c r="E7" s="127" t="s">
        <v>233</v>
      </c>
      <c r="F7" s="225"/>
      <c r="G7" s="226"/>
      <c r="H7" s="226"/>
      <c r="I7" s="67" t="s">
        <v>98</v>
      </c>
      <c r="J7" s="67" t="s">
        <v>99</v>
      </c>
      <c r="K7" s="226"/>
      <c r="L7" s="67" t="s">
        <v>100</v>
      </c>
      <c r="M7" s="67" t="s">
        <v>101</v>
      </c>
      <c r="N7" s="224"/>
    </row>
    <row r="8" spans="1:18" s="131" customFormat="1" ht="22.95" customHeight="1" x14ac:dyDescent="0.25">
      <c r="A8" s="295"/>
      <c r="B8" s="295" t="s">
        <v>102</v>
      </c>
      <c r="C8" s="296"/>
      <c r="D8" s="296"/>
      <c r="E8" s="296"/>
      <c r="F8" s="297">
        <f>SUM(F9:F35)</f>
        <v>65835.900819999981</v>
      </c>
      <c r="G8" s="324">
        <f t="shared" ref="G8:K8" si="0">SUM(G9:G35)</f>
        <v>27</v>
      </c>
      <c r="H8" s="298">
        <f t="shared" si="0"/>
        <v>0</v>
      </c>
      <c r="I8" s="298">
        <f t="shared" si="0"/>
        <v>0</v>
      </c>
      <c r="J8" s="298">
        <f t="shared" si="0"/>
        <v>0</v>
      </c>
      <c r="K8" s="324">
        <f t="shared" si="0"/>
        <v>27</v>
      </c>
      <c r="L8" s="82"/>
      <c r="M8" s="82"/>
      <c r="N8" s="128"/>
      <c r="O8" s="129"/>
      <c r="P8" s="130"/>
      <c r="Q8" s="130"/>
      <c r="R8" s="130"/>
    </row>
    <row r="9" spans="1:18" ht="62.4" x14ac:dyDescent="0.3">
      <c r="A9" s="299">
        <v>1</v>
      </c>
      <c r="B9" s="300" t="s">
        <v>37</v>
      </c>
      <c r="C9" s="301" t="s">
        <v>164</v>
      </c>
      <c r="D9" s="301" t="s">
        <v>234</v>
      </c>
      <c r="E9" s="301" t="s">
        <v>235</v>
      </c>
      <c r="F9" s="302">
        <v>1803.916563</v>
      </c>
      <c r="G9" s="318">
        <v>1</v>
      </c>
      <c r="H9" s="303"/>
      <c r="I9" s="303"/>
      <c r="J9" s="303"/>
      <c r="K9" s="318">
        <v>1</v>
      </c>
      <c r="L9" s="83"/>
      <c r="M9" s="83"/>
    </row>
    <row r="10" spans="1:18" ht="61.2" customHeight="1" x14ac:dyDescent="0.3">
      <c r="A10" s="299">
        <v>2</v>
      </c>
      <c r="B10" s="304" t="s">
        <v>17</v>
      </c>
      <c r="C10" s="305" t="s">
        <v>165</v>
      </c>
      <c r="D10" s="301" t="s">
        <v>234</v>
      </c>
      <c r="E10" s="301" t="s">
        <v>235</v>
      </c>
      <c r="F10" s="306">
        <v>21995.137025</v>
      </c>
      <c r="G10" s="318">
        <v>1</v>
      </c>
      <c r="H10" s="303"/>
      <c r="I10" s="303"/>
      <c r="J10" s="303"/>
      <c r="K10" s="318">
        <v>1</v>
      </c>
      <c r="L10" s="83"/>
      <c r="M10" s="83"/>
    </row>
    <row r="11" spans="1:18" ht="60" customHeight="1" x14ac:dyDescent="0.3">
      <c r="A11" s="299">
        <v>3</v>
      </c>
      <c r="B11" s="300" t="s">
        <v>20</v>
      </c>
      <c r="C11" s="305" t="s">
        <v>167</v>
      </c>
      <c r="D11" s="301" t="s">
        <v>234</v>
      </c>
      <c r="E11" s="301" t="s">
        <v>235</v>
      </c>
      <c r="F11" s="306">
        <v>20898.595056999999</v>
      </c>
      <c r="G11" s="318">
        <v>1</v>
      </c>
      <c r="H11" s="303"/>
      <c r="I11" s="303"/>
      <c r="J11" s="303"/>
      <c r="K11" s="318">
        <v>1</v>
      </c>
      <c r="L11" s="83"/>
      <c r="M11" s="83"/>
    </row>
    <row r="12" spans="1:18" ht="37.950000000000003" customHeight="1" x14ac:dyDescent="0.3">
      <c r="A12" s="299">
        <v>4</v>
      </c>
      <c r="B12" s="266" t="s">
        <v>175</v>
      </c>
      <c r="C12" s="307" t="s">
        <v>177</v>
      </c>
      <c r="D12" s="307" t="s">
        <v>236</v>
      </c>
      <c r="E12" s="301" t="s">
        <v>235</v>
      </c>
      <c r="F12" s="306">
        <v>299.61386299999998</v>
      </c>
      <c r="G12" s="318">
        <v>1</v>
      </c>
      <c r="H12" s="303"/>
      <c r="I12" s="303"/>
      <c r="J12" s="303"/>
      <c r="K12" s="318">
        <v>1</v>
      </c>
      <c r="L12" s="83"/>
      <c r="M12" s="83"/>
    </row>
    <row r="13" spans="1:18" ht="37.950000000000003" customHeight="1" x14ac:dyDescent="0.3">
      <c r="A13" s="299">
        <v>5</v>
      </c>
      <c r="B13" s="266" t="s">
        <v>176</v>
      </c>
      <c r="C13" s="307" t="s">
        <v>178</v>
      </c>
      <c r="D13" s="307" t="s">
        <v>236</v>
      </c>
      <c r="E13" s="301" t="s">
        <v>235</v>
      </c>
      <c r="F13" s="306">
        <v>1198.237674</v>
      </c>
      <c r="G13" s="318">
        <v>1</v>
      </c>
      <c r="H13" s="303"/>
      <c r="I13" s="303"/>
      <c r="J13" s="303"/>
      <c r="K13" s="318">
        <v>1</v>
      </c>
      <c r="L13" s="83"/>
      <c r="M13" s="83"/>
    </row>
    <row r="14" spans="1:18" ht="46.8" x14ac:dyDescent="0.3">
      <c r="A14" s="299">
        <v>6</v>
      </c>
      <c r="B14" s="266" t="s">
        <v>204</v>
      </c>
      <c r="C14" s="307" t="s">
        <v>207</v>
      </c>
      <c r="D14" s="307" t="s">
        <v>236</v>
      </c>
      <c r="E14" s="301" t="s">
        <v>235</v>
      </c>
      <c r="F14" s="306">
        <v>393.87442299999998</v>
      </c>
      <c r="G14" s="318">
        <v>1</v>
      </c>
      <c r="H14" s="303"/>
      <c r="I14" s="303"/>
      <c r="J14" s="303"/>
      <c r="K14" s="318">
        <v>1</v>
      </c>
      <c r="L14" s="83"/>
      <c r="M14" s="83"/>
    </row>
    <row r="15" spans="1:18" ht="43.2" customHeight="1" x14ac:dyDescent="0.3">
      <c r="A15" s="299">
        <v>7</v>
      </c>
      <c r="B15" s="308" t="s">
        <v>205</v>
      </c>
      <c r="C15" s="307" t="s">
        <v>208</v>
      </c>
      <c r="D15" s="307" t="s">
        <v>236</v>
      </c>
      <c r="E15" s="301" t="s">
        <v>235</v>
      </c>
      <c r="F15" s="306">
        <v>224.03670099999999</v>
      </c>
      <c r="G15" s="318">
        <v>1</v>
      </c>
      <c r="H15" s="303"/>
      <c r="I15" s="303"/>
      <c r="J15" s="303"/>
      <c r="K15" s="318">
        <v>1</v>
      </c>
      <c r="L15" s="83"/>
      <c r="M15" s="83"/>
    </row>
    <row r="16" spans="1:18" ht="43.2" customHeight="1" x14ac:dyDescent="0.3">
      <c r="A16" s="299">
        <v>8</v>
      </c>
      <c r="B16" s="266" t="s">
        <v>206</v>
      </c>
      <c r="C16" s="307" t="s">
        <v>209</v>
      </c>
      <c r="D16" s="307" t="s">
        <v>236</v>
      </c>
      <c r="E16" s="301" t="s">
        <v>235</v>
      </c>
      <c r="F16" s="306">
        <v>218.66581600000001</v>
      </c>
      <c r="G16" s="318">
        <v>1</v>
      </c>
      <c r="H16" s="303"/>
      <c r="I16" s="303"/>
      <c r="J16" s="303"/>
      <c r="K16" s="318">
        <v>1</v>
      </c>
      <c r="L16" s="83"/>
      <c r="M16" s="83"/>
    </row>
    <row r="17" spans="1:13" ht="54" customHeight="1" x14ac:dyDescent="0.3">
      <c r="A17" s="299">
        <v>9</v>
      </c>
      <c r="B17" s="266" t="s">
        <v>210</v>
      </c>
      <c r="C17" s="307" t="s">
        <v>211</v>
      </c>
      <c r="D17" s="307" t="s">
        <v>236</v>
      </c>
      <c r="E17" s="301" t="s">
        <v>235</v>
      </c>
      <c r="F17" s="309">
        <v>467.949611</v>
      </c>
      <c r="G17" s="318">
        <v>1</v>
      </c>
      <c r="H17" s="303"/>
      <c r="I17" s="303"/>
      <c r="J17" s="303"/>
      <c r="K17" s="318">
        <v>1</v>
      </c>
      <c r="L17" s="83"/>
      <c r="M17" s="83"/>
    </row>
    <row r="18" spans="1:13" ht="54" customHeight="1" x14ac:dyDescent="0.3">
      <c r="A18" s="299">
        <v>10</v>
      </c>
      <c r="B18" s="266" t="s">
        <v>212</v>
      </c>
      <c r="C18" s="307" t="s">
        <v>214</v>
      </c>
      <c r="D18" s="307" t="s">
        <v>236</v>
      </c>
      <c r="E18" s="301" t="s">
        <v>235</v>
      </c>
      <c r="F18" s="306">
        <v>249.21221199999999</v>
      </c>
      <c r="G18" s="318">
        <v>1</v>
      </c>
      <c r="H18" s="303"/>
      <c r="I18" s="303"/>
      <c r="J18" s="303"/>
      <c r="K18" s="318">
        <v>1</v>
      </c>
      <c r="L18" s="83"/>
      <c r="M18" s="83"/>
    </row>
    <row r="19" spans="1:13" ht="47.4" customHeight="1" x14ac:dyDescent="0.3">
      <c r="A19" s="299">
        <v>11</v>
      </c>
      <c r="B19" s="266" t="s">
        <v>213</v>
      </c>
      <c r="C19" s="307" t="s">
        <v>215</v>
      </c>
      <c r="D19" s="307" t="s">
        <v>236</v>
      </c>
      <c r="E19" s="301" t="s">
        <v>235</v>
      </c>
      <c r="F19" s="306">
        <v>196.84369100000001</v>
      </c>
      <c r="G19" s="318">
        <v>1</v>
      </c>
      <c r="H19" s="303"/>
      <c r="I19" s="303"/>
      <c r="J19" s="303"/>
      <c r="K19" s="318">
        <v>1</v>
      </c>
      <c r="L19" s="83"/>
      <c r="M19" s="83"/>
    </row>
    <row r="20" spans="1:13" ht="47.4" customHeight="1" x14ac:dyDescent="0.3">
      <c r="A20" s="299">
        <v>12</v>
      </c>
      <c r="B20" s="310" t="s">
        <v>216</v>
      </c>
      <c r="C20" s="311" t="s">
        <v>217</v>
      </c>
      <c r="D20" s="311" t="s">
        <v>237</v>
      </c>
      <c r="E20" s="301" t="s">
        <v>235</v>
      </c>
      <c r="F20" s="306">
        <v>318.204858</v>
      </c>
      <c r="G20" s="318">
        <v>1</v>
      </c>
      <c r="H20" s="303"/>
      <c r="I20" s="303"/>
      <c r="J20" s="303"/>
      <c r="K20" s="318">
        <v>1</v>
      </c>
      <c r="L20" s="83"/>
      <c r="M20" s="83"/>
    </row>
    <row r="21" spans="1:13" ht="47.4" customHeight="1" x14ac:dyDescent="0.3">
      <c r="A21" s="299">
        <v>13</v>
      </c>
      <c r="B21" s="310" t="s">
        <v>218</v>
      </c>
      <c r="C21" s="311" t="s">
        <v>267</v>
      </c>
      <c r="D21" s="311" t="s">
        <v>237</v>
      </c>
      <c r="E21" s="301" t="s">
        <v>235</v>
      </c>
      <c r="F21" s="309">
        <v>2510.4997290000001</v>
      </c>
      <c r="G21" s="318">
        <v>1</v>
      </c>
      <c r="H21" s="303"/>
      <c r="I21" s="303"/>
      <c r="J21" s="303"/>
      <c r="K21" s="318">
        <v>1</v>
      </c>
      <c r="L21" s="83"/>
      <c r="M21" s="83"/>
    </row>
    <row r="22" spans="1:13" ht="47.4" customHeight="1" x14ac:dyDescent="0.3">
      <c r="A22" s="299">
        <v>14</v>
      </c>
      <c r="B22" s="266" t="s">
        <v>179</v>
      </c>
      <c r="C22" s="312" t="s">
        <v>180</v>
      </c>
      <c r="D22" s="311" t="s">
        <v>237</v>
      </c>
      <c r="E22" s="301" t="s">
        <v>235</v>
      </c>
      <c r="F22" s="309">
        <v>504.17079200000001</v>
      </c>
      <c r="G22" s="318">
        <v>1</v>
      </c>
      <c r="H22" s="303"/>
      <c r="I22" s="303"/>
      <c r="J22" s="303"/>
      <c r="K22" s="318">
        <v>1</v>
      </c>
      <c r="L22" s="83"/>
      <c r="M22" s="83"/>
    </row>
    <row r="23" spans="1:13" ht="72" customHeight="1" x14ac:dyDescent="0.3">
      <c r="A23" s="299">
        <v>15</v>
      </c>
      <c r="B23" s="266" t="s">
        <v>219</v>
      </c>
      <c r="C23" s="313" t="s">
        <v>220</v>
      </c>
      <c r="D23" s="311" t="s">
        <v>237</v>
      </c>
      <c r="E23" s="301" t="s">
        <v>235</v>
      </c>
      <c r="F23" s="309">
        <v>3189.6334430000002</v>
      </c>
      <c r="G23" s="318">
        <v>1</v>
      </c>
      <c r="H23" s="303"/>
      <c r="I23" s="303"/>
      <c r="J23" s="303"/>
      <c r="K23" s="318">
        <v>1</v>
      </c>
      <c r="L23" s="83"/>
      <c r="M23" s="83"/>
    </row>
    <row r="24" spans="1:13" ht="58.95" customHeight="1" x14ac:dyDescent="0.3">
      <c r="A24" s="299">
        <v>16</v>
      </c>
      <c r="B24" s="314" t="s">
        <v>221</v>
      </c>
      <c r="C24" s="315" t="s">
        <v>224</v>
      </c>
      <c r="D24" s="315" t="s">
        <v>238</v>
      </c>
      <c r="E24" s="301" t="s">
        <v>235</v>
      </c>
      <c r="F24" s="316">
        <v>368.96239400000002</v>
      </c>
      <c r="G24" s="318">
        <v>1</v>
      </c>
      <c r="H24" s="303"/>
      <c r="I24" s="303"/>
      <c r="J24" s="303"/>
      <c r="K24" s="318">
        <v>1</v>
      </c>
      <c r="L24" s="83"/>
      <c r="M24" s="83"/>
    </row>
    <row r="25" spans="1:13" ht="69.599999999999994" customHeight="1" x14ac:dyDescent="0.3">
      <c r="A25" s="299">
        <v>17</v>
      </c>
      <c r="B25" s="310" t="s">
        <v>183</v>
      </c>
      <c r="C25" s="315" t="s">
        <v>184</v>
      </c>
      <c r="D25" s="315" t="s">
        <v>238</v>
      </c>
      <c r="E25" s="301" t="s">
        <v>235</v>
      </c>
      <c r="F25" s="316">
        <v>2682.7289999999998</v>
      </c>
      <c r="G25" s="318">
        <v>1</v>
      </c>
      <c r="H25" s="303"/>
      <c r="I25" s="303"/>
      <c r="J25" s="303"/>
      <c r="K25" s="318">
        <v>1</v>
      </c>
      <c r="L25" s="83"/>
      <c r="M25" s="83"/>
    </row>
    <row r="26" spans="1:13" ht="46.8" x14ac:dyDescent="0.3">
      <c r="A26" s="299">
        <v>18</v>
      </c>
      <c r="B26" s="317" t="s">
        <v>222</v>
      </c>
      <c r="C26" s="315" t="s">
        <v>225</v>
      </c>
      <c r="D26" s="315" t="s">
        <v>238</v>
      </c>
      <c r="E26" s="301" t="s">
        <v>235</v>
      </c>
      <c r="F26" s="309">
        <v>499.79603200000003</v>
      </c>
      <c r="G26" s="318">
        <v>1</v>
      </c>
      <c r="H26" s="303"/>
      <c r="I26" s="303"/>
      <c r="J26" s="303"/>
      <c r="K26" s="318">
        <v>1</v>
      </c>
      <c r="L26" s="83"/>
      <c r="M26" s="83"/>
    </row>
    <row r="27" spans="1:13" ht="70.95" customHeight="1" x14ac:dyDescent="0.3">
      <c r="A27" s="299">
        <v>19</v>
      </c>
      <c r="B27" s="310" t="s">
        <v>223</v>
      </c>
      <c r="C27" s="315" t="s">
        <v>226</v>
      </c>
      <c r="D27" s="315" t="s">
        <v>238</v>
      </c>
      <c r="E27" s="301" t="s">
        <v>235</v>
      </c>
      <c r="F27" s="309">
        <v>229.65547699999999</v>
      </c>
      <c r="G27" s="318">
        <v>1</v>
      </c>
      <c r="H27" s="303"/>
      <c r="I27" s="303"/>
      <c r="J27" s="303"/>
      <c r="K27" s="318">
        <v>1</v>
      </c>
      <c r="L27" s="83"/>
      <c r="M27" s="83"/>
    </row>
    <row r="28" spans="1:13" ht="48" customHeight="1" x14ac:dyDescent="0.3">
      <c r="A28" s="299">
        <v>20</v>
      </c>
      <c r="B28" s="266" t="s">
        <v>39</v>
      </c>
      <c r="C28" s="307" t="s">
        <v>188</v>
      </c>
      <c r="D28" s="307" t="s">
        <v>239</v>
      </c>
      <c r="E28" s="301" t="s">
        <v>235</v>
      </c>
      <c r="F28" s="316">
        <v>2600.4417589999998</v>
      </c>
      <c r="G28" s="318">
        <v>1</v>
      </c>
      <c r="H28" s="303"/>
      <c r="I28" s="303"/>
      <c r="J28" s="303"/>
      <c r="K28" s="318">
        <v>1</v>
      </c>
      <c r="L28" s="83"/>
      <c r="M28" s="83"/>
    </row>
    <row r="29" spans="1:13" ht="51" customHeight="1" x14ac:dyDescent="0.3">
      <c r="A29" s="299">
        <v>21</v>
      </c>
      <c r="B29" s="266" t="s">
        <v>227</v>
      </c>
      <c r="C29" s="307" t="s">
        <v>228</v>
      </c>
      <c r="D29" s="307" t="s">
        <v>239</v>
      </c>
      <c r="E29" s="301" t="s">
        <v>235</v>
      </c>
      <c r="F29" s="309">
        <v>235.33154099999999</v>
      </c>
      <c r="G29" s="318">
        <v>1</v>
      </c>
      <c r="H29" s="303"/>
      <c r="I29" s="303"/>
      <c r="J29" s="303"/>
      <c r="K29" s="318">
        <v>1</v>
      </c>
      <c r="L29" s="83"/>
      <c r="M29" s="83"/>
    </row>
    <row r="30" spans="1:13" ht="31.2" x14ac:dyDescent="0.3">
      <c r="A30" s="299">
        <v>22</v>
      </c>
      <c r="B30" s="266" t="s">
        <v>187</v>
      </c>
      <c r="C30" s="307" t="s">
        <v>189</v>
      </c>
      <c r="D30" s="307" t="s">
        <v>239</v>
      </c>
      <c r="E30" s="301" t="s">
        <v>235</v>
      </c>
      <c r="F30" s="309">
        <v>375.58315900000002</v>
      </c>
      <c r="G30" s="318">
        <v>1</v>
      </c>
      <c r="H30" s="303"/>
      <c r="I30" s="303"/>
      <c r="J30" s="303"/>
      <c r="K30" s="318">
        <v>1</v>
      </c>
      <c r="L30" s="83"/>
      <c r="M30" s="83"/>
    </row>
    <row r="31" spans="1:13" ht="49.2" customHeight="1" x14ac:dyDescent="0.3">
      <c r="A31" s="299">
        <v>23</v>
      </c>
      <c r="B31" s="266" t="s">
        <v>229</v>
      </c>
      <c r="C31" s="307" t="s">
        <v>230</v>
      </c>
      <c r="D31" s="307" t="s">
        <v>240</v>
      </c>
      <c r="E31" s="301" t="s">
        <v>235</v>
      </c>
      <c r="F31" s="309">
        <v>1099.81</v>
      </c>
      <c r="G31" s="318">
        <v>1</v>
      </c>
      <c r="H31" s="303"/>
      <c r="I31" s="303"/>
      <c r="J31" s="303"/>
      <c r="K31" s="318">
        <v>1</v>
      </c>
      <c r="L31" s="83"/>
      <c r="M31" s="83"/>
    </row>
    <row r="32" spans="1:13" ht="40.200000000000003" customHeight="1" x14ac:dyDescent="0.3">
      <c r="A32" s="299">
        <v>24</v>
      </c>
      <c r="B32" s="266" t="s">
        <v>190</v>
      </c>
      <c r="C32" s="307" t="s">
        <v>193</v>
      </c>
      <c r="D32" s="307" t="s">
        <v>240</v>
      </c>
      <c r="E32" s="301" t="s">
        <v>235</v>
      </c>
      <c r="F32" s="309">
        <v>500</v>
      </c>
      <c r="G32" s="318">
        <v>1</v>
      </c>
      <c r="H32" s="303"/>
      <c r="I32" s="303"/>
      <c r="J32" s="303"/>
      <c r="K32" s="318">
        <v>1</v>
      </c>
      <c r="L32" s="83"/>
      <c r="M32" s="83"/>
    </row>
    <row r="33" spans="1:15" s="121" customFormat="1" ht="37.950000000000003" customHeight="1" x14ac:dyDescent="0.25">
      <c r="A33" s="299">
        <v>25</v>
      </c>
      <c r="B33" s="266" t="s">
        <v>268</v>
      </c>
      <c r="C33" s="307" t="s">
        <v>194</v>
      </c>
      <c r="D33" s="307" t="s">
        <v>240</v>
      </c>
      <c r="E33" s="301" t="s">
        <v>235</v>
      </c>
      <c r="F33" s="316">
        <v>1535</v>
      </c>
      <c r="G33" s="318">
        <v>1</v>
      </c>
      <c r="H33" s="318"/>
      <c r="I33" s="318"/>
      <c r="J33" s="318"/>
      <c r="K33" s="318">
        <v>1</v>
      </c>
      <c r="L33" s="137"/>
      <c r="M33" s="137"/>
      <c r="N33" s="123"/>
      <c r="O33" s="123"/>
    </row>
    <row r="34" spans="1:15" ht="34.200000000000003" customHeight="1" x14ac:dyDescent="0.3">
      <c r="A34" s="299">
        <v>26</v>
      </c>
      <c r="B34" s="266" t="s">
        <v>191</v>
      </c>
      <c r="C34" s="307" t="s">
        <v>195</v>
      </c>
      <c r="D34" s="307" t="s">
        <v>240</v>
      </c>
      <c r="E34" s="301" t="s">
        <v>235</v>
      </c>
      <c r="F34" s="309">
        <v>1010</v>
      </c>
      <c r="G34" s="318">
        <v>1</v>
      </c>
      <c r="H34" s="303"/>
      <c r="I34" s="303"/>
      <c r="J34" s="303"/>
      <c r="K34" s="318">
        <v>1</v>
      </c>
    </row>
    <row r="35" spans="1:15" ht="40.200000000000003" customHeight="1" x14ac:dyDescent="0.3">
      <c r="A35" s="319">
        <v>27</v>
      </c>
      <c r="B35" s="272" t="s">
        <v>192</v>
      </c>
      <c r="C35" s="320" t="s">
        <v>196</v>
      </c>
      <c r="D35" s="320" t="s">
        <v>240</v>
      </c>
      <c r="E35" s="321" t="s">
        <v>235</v>
      </c>
      <c r="F35" s="322">
        <v>230</v>
      </c>
      <c r="G35" s="325">
        <v>1</v>
      </c>
      <c r="H35" s="323"/>
      <c r="I35" s="323"/>
      <c r="J35" s="323"/>
      <c r="K35" s="325">
        <v>1</v>
      </c>
    </row>
  </sheetData>
  <mergeCells count="16">
    <mergeCell ref="D5:E6"/>
    <mergeCell ref="K1:N1"/>
    <mergeCell ref="A2:N2"/>
    <mergeCell ref="A3:N3"/>
    <mergeCell ref="I4:M4"/>
    <mergeCell ref="A5:A7"/>
    <mergeCell ref="B5:B7"/>
    <mergeCell ref="C5:C7"/>
    <mergeCell ref="F5:F7"/>
    <mergeCell ref="G5:G7"/>
    <mergeCell ref="H5:M5"/>
    <mergeCell ref="N5:N7"/>
    <mergeCell ref="H6:H7"/>
    <mergeCell ref="I6:J6"/>
    <mergeCell ref="K6:K7"/>
    <mergeCell ref="L6:M6"/>
  </mergeCells>
  <pageMargins left="0.45" right="0.2" top="0.4" bottom="0.4" header="0" footer="0"/>
  <pageSetup paperSize="9" scale="80" orientation="landscape"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V40"/>
  <sheetViews>
    <sheetView zoomScaleNormal="100" zoomScaleSheetLayoutView="100" workbookViewId="0">
      <selection activeCell="A9" sqref="A9:P40"/>
    </sheetView>
  </sheetViews>
  <sheetFormatPr defaultRowHeight="13.8" x14ac:dyDescent="0.25"/>
  <cols>
    <col min="1" max="1" width="5.6640625" style="69" customWidth="1"/>
    <col min="2" max="2" width="38.44140625" style="70" customWidth="1"/>
    <col min="3" max="3" width="21" style="69" customWidth="1"/>
    <col min="4" max="4" width="13.33203125" style="69" customWidth="1"/>
    <col min="5" max="16" width="10.88671875" style="103" customWidth="1"/>
    <col min="17" max="17" width="5.5546875" style="81" hidden="1" customWidth="1"/>
    <col min="18" max="18" width="1.33203125" style="81" hidden="1" customWidth="1"/>
    <col min="19" max="19" width="12.33203125" style="80" customWidth="1"/>
    <col min="20" max="20" width="9.6640625" style="80" bestFit="1" customWidth="1"/>
    <col min="21" max="21" width="10.33203125" style="80" bestFit="1" customWidth="1"/>
    <col min="22" max="22" width="9.6640625" style="80" bestFit="1" customWidth="1"/>
    <col min="23" max="242" width="8.88671875" style="80"/>
    <col min="243" max="243" width="4.109375" style="80" customWidth="1"/>
    <col min="244" max="244" width="32.109375" style="80" customWidth="1"/>
    <col min="245" max="245" width="7.109375" style="80" customWidth="1"/>
    <col min="246" max="246" width="8.5546875" style="80" customWidth="1"/>
    <col min="247" max="247" width="8" style="80" customWidth="1"/>
    <col min="248" max="248" width="8.88671875" style="80"/>
    <col min="249" max="249" width="8.5546875" style="80" customWidth="1"/>
    <col min="250" max="250" width="8.109375" style="80" customWidth="1"/>
    <col min="251" max="251" width="7.109375" style="80" customWidth="1"/>
    <col min="252" max="252" width="7.88671875" style="80" customWidth="1"/>
    <col min="253" max="253" width="7" style="80" customWidth="1"/>
    <col min="254" max="256" width="6.88671875" style="80" customWidth="1"/>
    <col min="257" max="257" width="6.33203125" style="80" customWidth="1"/>
    <col min="258" max="260" width="7.88671875" style="80" customWidth="1"/>
    <col min="261" max="261" width="7.109375" style="80" customWidth="1"/>
    <col min="262" max="263" width="5.5546875" style="80" customWidth="1"/>
    <col min="264" max="264" width="14.109375" style="80" customWidth="1"/>
    <col min="265" max="265" width="16.109375" style="80" customWidth="1"/>
    <col min="266" max="266" width="11.88671875" style="80" customWidth="1"/>
    <col min="267" max="498" width="8.88671875" style="80"/>
    <col min="499" max="499" width="4.109375" style="80" customWidth="1"/>
    <col min="500" max="500" width="32.109375" style="80" customWidth="1"/>
    <col min="501" max="501" width="7.109375" style="80" customWidth="1"/>
    <col min="502" max="502" width="8.5546875" style="80" customWidth="1"/>
    <col min="503" max="503" width="8" style="80" customWidth="1"/>
    <col min="504" max="504" width="8.88671875" style="80"/>
    <col min="505" max="505" width="8.5546875" style="80" customWidth="1"/>
    <col min="506" max="506" width="8.109375" style="80" customWidth="1"/>
    <col min="507" max="507" width="7.109375" style="80" customWidth="1"/>
    <col min="508" max="508" width="7.88671875" style="80" customWidth="1"/>
    <col min="509" max="509" width="7" style="80" customWidth="1"/>
    <col min="510" max="512" width="6.88671875" style="80" customWidth="1"/>
    <col min="513" max="513" width="6.33203125" style="80" customWidth="1"/>
    <col min="514" max="516" width="7.88671875" style="80" customWidth="1"/>
    <col min="517" max="517" width="7.109375" style="80" customWidth="1"/>
    <col min="518" max="519" width="5.5546875" style="80" customWidth="1"/>
    <col min="520" max="520" width="14.109375" style="80" customWidth="1"/>
    <col min="521" max="521" width="16.109375" style="80" customWidth="1"/>
    <col min="522" max="522" width="11.88671875" style="80" customWidth="1"/>
    <col min="523" max="754" width="8.88671875" style="80"/>
    <col min="755" max="755" width="4.109375" style="80" customWidth="1"/>
    <col min="756" max="756" width="32.109375" style="80" customWidth="1"/>
    <col min="757" max="757" width="7.109375" style="80" customWidth="1"/>
    <col min="758" max="758" width="8.5546875" style="80" customWidth="1"/>
    <col min="759" max="759" width="8" style="80" customWidth="1"/>
    <col min="760" max="760" width="8.88671875" style="80"/>
    <col min="761" max="761" width="8.5546875" style="80" customWidth="1"/>
    <col min="762" max="762" width="8.109375" style="80" customWidth="1"/>
    <col min="763" max="763" width="7.109375" style="80" customWidth="1"/>
    <col min="764" max="764" width="7.88671875" style="80" customWidth="1"/>
    <col min="765" max="765" width="7" style="80" customWidth="1"/>
    <col min="766" max="768" width="6.88671875" style="80" customWidth="1"/>
    <col min="769" max="769" width="6.33203125" style="80" customWidth="1"/>
    <col min="770" max="772" width="7.88671875" style="80" customWidth="1"/>
    <col min="773" max="773" width="7.109375" style="80" customWidth="1"/>
    <col min="774" max="775" width="5.5546875" style="80" customWidth="1"/>
    <col min="776" max="776" width="14.109375" style="80" customWidth="1"/>
    <col min="777" max="777" width="16.109375" style="80" customWidth="1"/>
    <col min="778" max="778" width="11.88671875" style="80" customWidth="1"/>
    <col min="779" max="1010" width="8.88671875" style="80"/>
    <col min="1011" max="1011" width="4.109375" style="80" customWidth="1"/>
    <col min="1012" max="1012" width="32.109375" style="80" customWidth="1"/>
    <col min="1013" max="1013" width="7.109375" style="80" customWidth="1"/>
    <col min="1014" max="1014" width="8.5546875" style="80" customWidth="1"/>
    <col min="1015" max="1015" width="8" style="80" customWidth="1"/>
    <col min="1016" max="1016" width="8.88671875" style="80"/>
    <col min="1017" max="1017" width="8.5546875" style="80" customWidth="1"/>
    <col min="1018" max="1018" width="8.109375" style="80" customWidth="1"/>
    <col min="1019" max="1019" width="7.109375" style="80" customWidth="1"/>
    <col min="1020" max="1020" width="7.88671875" style="80" customWidth="1"/>
    <col min="1021" max="1021" width="7" style="80" customWidth="1"/>
    <col min="1022" max="1024" width="6.88671875" style="80" customWidth="1"/>
    <col min="1025" max="1025" width="6.33203125" style="80" customWidth="1"/>
    <col min="1026" max="1028" width="7.88671875" style="80" customWidth="1"/>
    <col min="1029" max="1029" width="7.109375" style="80" customWidth="1"/>
    <col min="1030" max="1031" width="5.5546875" style="80" customWidth="1"/>
    <col min="1032" max="1032" width="14.109375" style="80" customWidth="1"/>
    <col min="1033" max="1033" width="16.109375" style="80" customWidth="1"/>
    <col min="1034" max="1034" width="11.88671875" style="80" customWidth="1"/>
    <col min="1035" max="1266" width="8.88671875" style="80"/>
    <col min="1267" max="1267" width="4.109375" style="80" customWidth="1"/>
    <col min="1268" max="1268" width="32.109375" style="80" customWidth="1"/>
    <col min="1269" max="1269" width="7.109375" style="80" customWidth="1"/>
    <col min="1270" max="1270" width="8.5546875" style="80" customWidth="1"/>
    <col min="1271" max="1271" width="8" style="80" customWidth="1"/>
    <col min="1272" max="1272" width="8.88671875" style="80"/>
    <col min="1273" max="1273" width="8.5546875" style="80" customWidth="1"/>
    <col min="1274" max="1274" width="8.109375" style="80" customWidth="1"/>
    <col min="1275" max="1275" width="7.109375" style="80" customWidth="1"/>
    <col min="1276" max="1276" width="7.88671875" style="80" customWidth="1"/>
    <col min="1277" max="1277" width="7" style="80" customWidth="1"/>
    <col min="1278" max="1280" width="6.88671875" style="80" customWidth="1"/>
    <col min="1281" max="1281" width="6.33203125" style="80" customWidth="1"/>
    <col min="1282" max="1284" width="7.88671875" style="80" customWidth="1"/>
    <col min="1285" max="1285" width="7.109375" style="80" customWidth="1"/>
    <col min="1286" max="1287" width="5.5546875" style="80" customWidth="1"/>
    <col min="1288" max="1288" width="14.109375" style="80" customWidth="1"/>
    <col min="1289" max="1289" width="16.109375" style="80" customWidth="1"/>
    <col min="1290" max="1290" width="11.88671875" style="80" customWidth="1"/>
    <col min="1291" max="1522" width="8.88671875" style="80"/>
    <col min="1523" max="1523" width="4.109375" style="80" customWidth="1"/>
    <col min="1524" max="1524" width="32.109375" style="80" customWidth="1"/>
    <col min="1525" max="1525" width="7.109375" style="80" customWidth="1"/>
    <col min="1526" max="1526" width="8.5546875" style="80" customWidth="1"/>
    <col min="1527" max="1527" width="8" style="80" customWidth="1"/>
    <col min="1528" max="1528" width="8.88671875" style="80"/>
    <col min="1529" max="1529" width="8.5546875" style="80" customWidth="1"/>
    <col min="1530" max="1530" width="8.109375" style="80" customWidth="1"/>
    <col min="1531" max="1531" width="7.109375" style="80" customWidth="1"/>
    <col min="1532" max="1532" width="7.88671875" style="80" customWidth="1"/>
    <col min="1533" max="1533" width="7" style="80" customWidth="1"/>
    <col min="1534" max="1536" width="6.88671875" style="80" customWidth="1"/>
    <col min="1537" max="1537" width="6.33203125" style="80" customWidth="1"/>
    <col min="1538" max="1540" width="7.88671875" style="80" customWidth="1"/>
    <col min="1541" max="1541" width="7.109375" style="80" customWidth="1"/>
    <col min="1542" max="1543" width="5.5546875" style="80" customWidth="1"/>
    <col min="1544" max="1544" width="14.109375" style="80" customWidth="1"/>
    <col min="1545" max="1545" width="16.109375" style="80" customWidth="1"/>
    <col min="1546" max="1546" width="11.88671875" style="80" customWidth="1"/>
    <col min="1547" max="1778" width="8.88671875" style="80"/>
    <col min="1779" max="1779" width="4.109375" style="80" customWidth="1"/>
    <col min="1780" max="1780" width="32.109375" style="80" customWidth="1"/>
    <col min="1781" max="1781" width="7.109375" style="80" customWidth="1"/>
    <col min="1782" max="1782" width="8.5546875" style="80" customWidth="1"/>
    <col min="1783" max="1783" width="8" style="80" customWidth="1"/>
    <col min="1784" max="1784" width="8.88671875" style="80"/>
    <col min="1785" max="1785" width="8.5546875" style="80" customWidth="1"/>
    <col min="1786" max="1786" width="8.109375" style="80" customWidth="1"/>
    <col min="1787" max="1787" width="7.109375" style="80" customWidth="1"/>
    <col min="1788" max="1788" width="7.88671875" style="80" customWidth="1"/>
    <col min="1789" max="1789" width="7" style="80" customWidth="1"/>
    <col min="1790" max="1792" width="6.88671875" style="80" customWidth="1"/>
    <col min="1793" max="1793" width="6.33203125" style="80" customWidth="1"/>
    <col min="1794" max="1796" width="7.88671875" style="80" customWidth="1"/>
    <col min="1797" max="1797" width="7.109375" style="80" customWidth="1"/>
    <col min="1798" max="1799" width="5.5546875" style="80" customWidth="1"/>
    <col min="1800" max="1800" width="14.109375" style="80" customWidth="1"/>
    <col min="1801" max="1801" width="16.109375" style="80" customWidth="1"/>
    <col min="1802" max="1802" width="11.88671875" style="80" customWidth="1"/>
    <col min="1803" max="2034" width="8.88671875" style="80"/>
    <col min="2035" max="2035" width="4.109375" style="80" customWidth="1"/>
    <col min="2036" max="2036" width="32.109375" style="80" customWidth="1"/>
    <col min="2037" max="2037" width="7.109375" style="80" customWidth="1"/>
    <col min="2038" max="2038" width="8.5546875" style="80" customWidth="1"/>
    <col min="2039" max="2039" width="8" style="80" customWidth="1"/>
    <col min="2040" max="2040" width="8.88671875" style="80"/>
    <col min="2041" max="2041" width="8.5546875" style="80" customWidth="1"/>
    <col min="2042" max="2042" width="8.109375" style="80" customWidth="1"/>
    <col min="2043" max="2043" width="7.109375" style="80" customWidth="1"/>
    <col min="2044" max="2044" width="7.88671875" style="80" customWidth="1"/>
    <col min="2045" max="2045" width="7" style="80" customWidth="1"/>
    <col min="2046" max="2048" width="6.88671875" style="80" customWidth="1"/>
    <col min="2049" max="2049" width="6.33203125" style="80" customWidth="1"/>
    <col min="2050" max="2052" width="7.88671875" style="80" customWidth="1"/>
    <col min="2053" max="2053" width="7.109375" style="80" customWidth="1"/>
    <col min="2054" max="2055" width="5.5546875" style="80" customWidth="1"/>
    <col min="2056" max="2056" width="14.109375" style="80" customWidth="1"/>
    <col min="2057" max="2057" width="16.109375" style="80" customWidth="1"/>
    <col min="2058" max="2058" width="11.88671875" style="80" customWidth="1"/>
    <col min="2059" max="2290" width="8.88671875" style="80"/>
    <col min="2291" max="2291" width="4.109375" style="80" customWidth="1"/>
    <col min="2292" max="2292" width="32.109375" style="80" customWidth="1"/>
    <col min="2293" max="2293" width="7.109375" style="80" customWidth="1"/>
    <col min="2294" max="2294" width="8.5546875" style="80" customWidth="1"/>
    <col min="2295" max="2295" width="8" style="80" customWidth="1"/>
    <col min="2296" max="2296" width="8.88671875" style="80"/>
    <col min="2297" max="2297" width="8.5546875" style="80" customWidth="1"/>
    <col min="2298" max="2298" width="8.109375" style="80" customWidth="1"/>
    <col min="2299" max="2299" width="7.109375" style="80" customWidth="1"/>
    <col min="2300" max="2300" width="7.88671875" style="80" customWidth="1"/>
    <col min="2301" max="2301" width="7" style="80" customWidth="1"/>
    <col min="2302" max="2304" width="6.88671875" style="80" customWidth="1"/>
    <col min="2305" max="2305" width="6.33203125" style="80" customWidth="1"/>
    <col min="2306" max="2308" width="7.88671875" style="80" customWidth="1"/>
    <col min="2309" max="2309" width="7.109375" style="80" customWidth="1"/>
    <col min="2310" max="2311" width="5.5546875" style="80" customWidth="1"/>
    <col min="2312" max="2312" width="14.109375" style="80" customWidth="1"/>
    <col min="2313" max="2313" width="16.109375" style="80" customWidth="1"/>
    <col min="2314" max="2314" width="11.88671875" style="80" customWidth="1"/>
    <col min="2315" max="2546" width="8.88671875" style="80"/>
    <col min="2547" max="2547" width="4.109375" style="80" customWidth="1"/>
    <col min="2548" max="2548" width="32.109375" style="80" customWidth="1"/>
    <col min="2549" max="2549" width="7.109375" style="80" customWidth="1"/>
    <col min="2550" max="2550" width="8.5546875" style="80" customWidth="1"/>
    <col min="2551" max="2551" width="8" style="80" customWidth="1"/>
    <col min="2552" max="2552" width="8.88671875" style="80"/>
    <col min="2553" max="2553" width="8.5546875" style="80" customWidth="1"/>
    <col min="2554" max="2554" width="8.109375" style="80" customWidth="1"/>
    <col min="2555" max="2555" width="7.109375" style="80" customWidth="1"/>
    <col min="2556" max="2556" width="7.88671875" style="80" customWidth="1"/>
    <col min="2557" max="2557" width="7" style="80" customWidth="1"/>
    <col min="2558" max="2560" width="6.88671875" style="80" customWidth="1"/>
    <col min="2561" max="2561" width="6.33203125" style="80" customWidth="1"/>
    <col min="2562" max="2564" width="7.88671875" style="80" customWidth="1"/>
    <col min="2565" max="2565" width="7.109375" style="80" customWidth="1"/>
    <col min="2566" max="2567" width="5.5546875" style="80" customWidth="1"/>
    <col min="2568" max="2568" width="14.109375" style="80" customWidth="1"/>
    <col min="2569" max="2569" width="16.109375" style="80" customWidth="1"/>
    <col min="2570" max="2570" width="11.88671875" style="80" customWidth="1"/>
    <col min="2571" max="2802" width="8.88671875" style="80"/>
    <col min="2803" max="2803" width="4.109375" style="80" customWidth="1"/>
    <col min="2804" max="2804" width="32.109375" style="80" customWidth="1"/>
    <col min="2805" max="2805" width="7.109375" style="80" customWidth="1"/>
    <col min="2806" max="2806" width="8.5546875" style="80" customWidth="1"/>
    <col min="2807" max="2807" width="8" style="80" customWidth="1"/>
    <col min="2808" max="2808" width="8.88671875" style="80"/>
    <col min="2809" max="2809" width="8.5546875" style="80" customWidth="1"/>
    <col min="2810" max="2810" width="8.109375" style="80" customWidth="1"/>
    <col min="2811" max="2811" width="7.109375" style="80" customWidth="1"/>
    <col min="2812" max="2812" width="7.88671875" style="80" customWidth="1"/>
    <col min="2813" max="2813" width="7" style="80" customWidth="1"/>
    <col min="2814" max="2816" width="6.88671875" style="80" customWidth="1"/>
    <col min="2817" max="2817" width="6.33203125" style="80" customWidth="1"/>
    <col min="2818" max="2820" width="7.88671875" style="80" customWidth="1"/>
    <col min="2821" max="2821" width="7.109375" style="80" customWidth="1"/>
    <col min="2822" max="2823" width="5.5546875" style="80" customWidth="1"/>
    <col min="2824" max="2824" width="14.109375" style="80" customWidth="1"/>
    <col min="2825" max="2825" width="16.109375" style="80" customWidth="1"/>
    <col min="2826" max="2826" width="11.88671875" style="80" customWidth="1"/>
    <col min="2827" max="3058" width="8.88671875" style="80"/>
    <col min="3059" max="3059" width="4.109375" style="80" customWidth="1"/>
    <col min="3060" max="3060" width="32.109375" style="80" customWidth="1"/>
    <col min="3061" max="3061" width="7.109375" style="80" customWidth="1"/>
    <col min="3062" max="3062" width="8.5546875" style="80" customWidth="1"/>
    <col min="3063" max="3063" width="8" style="80" customWidth="1"/>
    <col min="3064" max="3064" width="8.88671875" style="80"/>
    <col min="3065" max="3065" width="8.5546875" style="80" customWidth="1"/>
    <col min="3066" max="3066" width="8.109375" style="80" customWidth="1"/>
    <col min="3067" max="3067" width="7.109375" style="80" customWidth="1"/>
    <col min="3068" max="3068" width="7.88671875" style="80" customWidth="1"/>
    <col min="3069" max="3069" width="7" style="80" customWidth="1"/>
    <col min="3070" max="3072" width="6.88671875" style="80" customWidth="1"/>
    <col min="3073" max="3073" width="6.33203125" style="80" customWidth="1"/>
    <col min="3074" max="3076" width="7.88671875" style="80" customWidth="1"/>
    <col min="3077" max="3077" width="7.109375" style="80" customWidth="1"/>
    <col min="3078" max="3079" width="5.5546875" style="80" customWidth="1"/>
    <col min="3080" max="3080" width="14.109375" style="80" customWidth="1"/>
    <col min="3081" max="3081" width="16.109375" style="80" customWidth="1"/>
    <col min="3082" max="3082" width="11.88671875" style="80" customWidth="1"/>
    <col min="3083" max="3314" width="8.88671875" style="80"/>
    <col min="3315" max="3315" width="4.109375" style="80" customWidth="1"/>
    <col min="3316" max="3316" width="32.109375" style="80" customWidth="1"/>
    <col min="3317" max="3317" width="7.109375" style="80" customWidth="1"/>
    <col min="3318" max="3318" width="8.5546875" style="80" customWidth="1"/>
    <col min="3319" max="3319" width="8" style="80" customWidth="1"/>
    <col min="3320" max="3320" width="8.88671875" style="80"/>
    <col min="3321" max="3321" width="8.5546875" style="80" customWidth="1"/>
    <col min="3322" max="3322" width="8.109375" style="80" customWidth="1"/>
    <col min="3323" max="3323" width="7.109375" style="80" customWidth="1"/>
    <col min="3324" max="3324" width="7.88671875" style="80" customWidth="1"/>
    <col min="3325" max="3325" width="7" style="80" customWidth="1"/>
    <col min="3326" max="3328" width="6.88671875" style="80" customWidth="1"/>
    <col min="3329" max="3329" width="6.33203125" style="80" customWidth="1"/>
    <col min="3330" max="3332" width="7.88671875" style="80" customWidth="1"/>
    <col min="3333" max="3333" width="7.109375" style="80" customWidth="1"/>
    <col min="3334" max="3335" width="5.5546875" style="80" customWidth="1"/>
    <col min="3336" max="3336" width="14.109375" style="80" customWidth="1"/>
    <col min="3337" max="3337" width="16.109375" style="80" customWidth="1"/>
    <col min="3338" max="3338" width="11.88671875" style="80" customWidth="1"/>
    <col min="3339" max="3570" width="8.88671875" style="80"/>
    <col min="3571" max="3571" width="4.109375" style="80" customWidth="1"/>
    <col min="3572" max="3572" width="32.109375" style="80" customWidth="1"/>
    <col min="3573" max="3573" width="7.109375" style="80" customWidth="1"/>
    <col min="3574" max="3574" width="8.5546875" style="80" customWidth="1"/>
    <col min="3575" max="3575" width="8" style="80" customWidth="1"/>
    <col min="3576" max="3576" width="8.88671875" style="80"/>
    <col min="3577" max="3577" width="8.5546875" style="80" customWidth="1"/>
    <col min="3578" max="3578" width="8.109375" style="80" customWidth="1"/>
    <col min="3579" max="3579" width="7.109375" style="80" customWidth="1"/>
    <col min="3580" max="3580" width="7.88671875" style="80" customWidth="1"/>
    <col min="3581" max="3581" width="7" style="80" customWidth="1"/>
    <col min="3582" max="3584" width="6.88671875" style="80" customWidth="1"/>
    <col min="3585" max="3585" width="6.33203125" style="80" customWidth="1"/>
    <col min="3586" max="3588" width="7.88671875" style="80" customWidth="1"/>
    <col min="3589" max="3589" width="7.109375" style="80" customWidth="1"/>
    <col min="3590" max="3591" width="5.5546875" style="80" customWidth="1"/>
    <col min="3592" max="3592" width="14.109375" style="80" customWidth="1"/>
    <col min="3593" max="3593" width="16.109375" style="80" customWidth="1"/>
    <col min="3594" max="3594" width="11.88671875" style="80" customWidth="1"/>
    <col min="3595" max="3826" width="8.88671875" style="80"/>
    <col min="3827" max="3827" width="4.109375" style="80" customWidth="1"/>
    <col min="3828" max="3828" width="32.109375" style="80" customWidth="1"/>
    <col min="3829" max="3829" width="7.109375" style="80" customWidth="1"/>
    <col min="3830" max="3830" width="8.5546875" style="80" customWidth="1"/>
    <col min="3831" max="3831" width="8" style="80" customWidth="1"/>
    <col min="3832" max="3832" width="8.88671875" style="80"/>
    <col min="3833" max="3833" width="8.5546875" style="80" customWidth="1"/>
    <col min="3834" max="3834" width="8.109375" style="80" customWidth="1"/>
    <col min="3835" max="3835" width="7.109375" style="80" customWidth="1"/>
    <col min="3836" max="3836" width="7.88671875" style="80" customWidth="1"/>
    <col min="3837" max="3837" width="7" style="80" customWidth="1"/>
    <col min="3838" max="3840" width="6.88671875" style="80" customWidth="1"/>
    <col min="3841" max="3841" width="6.33203125" style="80" customWidth="1"/>
    <col min="3842" max="3844" width="7.88671875" style="80" customWidth="1"/>
    <col min="3845" max="3845" width="7.109375" style="80" customWidth="1"/>
    <col min="3846" max="3847" width="5.5546875" style="80" customWidth="1"/>
    <col min="3848" max="3848" width="14.109375" style="80" customWidth="1"/>
    <col min="3849" max="3849" width="16.109375" style="80" customWidth="1"/>
    <col min="3850" max="3850" width="11.88671875" style="80" customWidth="1"/>
    <col min="3851" max="4082" width="8.88671875" style="80"/>
    <col min="4083" max="4083" width="4.109375" style="80" customWidth="1"/>
    <col min="4084" max="4084" width="32.109375" style="80" customWidth="1"/>
    <col min="4085" max="4085" width="7.109375" style="80" customWidth="1"/>
    <col min="4086" max="4086" width="8.5546875" style="80" customWidth="1"/>
    <col min="4087" max="4087" width="8" style="80" customWidth="1"/>
    <col min="4088" max="4088" width="8.88671875" style="80"/>
    <col min="4089" max="4089" width="8.5546875" style="80" customWidth="1"/>
    <col min="4090" max="4090" width="8.109375" style="80" customWidth="1"/>
    <col min="4091" max="4091" width="7.109375" style="80" customWidth="1"/>
    <col min="4092" max="4092" width="7.88671875" style="80" customWidth="1"/>
    <col min="4093" max="4093" width="7" style="80" customWidth="1"/>
    <col min="4094" max="4096" width="6.88671875" style="80" customWidth="1"/>
    <col min="4097" max="4097" width="6.33203125" style="80" customWidth="1"/>
    <col min="4098" max="4100" width="7.88671875" style="80" customWidth="1"/>
    <col min="4101" max="4101" width="7.109375" style="80" customWidth="1"/>
    <col min="4102" max="4103" width="5.5546875" style="80" customWidth="1"/>
    <col min="4104" max="4104" width="14.109375" style="80" customWidth="1"/>
    <col min="4105" max="4105" width="16.109375" style="80" customWidth="1"/>
    <col min="4106" max="4106" width="11.88671875" style="80" customWidth="1"/>
    <col min="4107" max="4338" width="8.88671875" style="80"/>
    <col min="4339" max="4339" width="4.109375" style="80" customWidth="1"/>
    <col min="4340" max="4340" width="32.109375" style="80" customWidth="1"/>
    <col min="4341" max="4341" width="7.109375" style="80" customWidth="1"/>
    <col min="4342" max="4342" width="8.5546875" style="80" customWidth="1"/>
    <col min="4343" max="4343" width="8" style="80" customWidth="1"/>
    <col min="4344" max="4344" width="8.88671875" style="80"/>
    <col min="4345" max="4345" width="8.5546875" style="80" customWidth="1"/>
    <col min="4346" max="4346" width="8.109375" style="80" customWidth="1"/>
    <col min="4347" max="4347" width="7.109375" style="80" customWidth="1"/>
    <col min="4348" max="4348" width="7.88671875" style="80" customWidth="1"/>
    <col min="4349" max="4349" width="7" style="80" customWidth="1"/>
    <col min="4350" max="4352" width="6.88671875" style="80" customWidth="1"/>
    <col min="4353" max="4353" width="6.33203125" style="80" customWidth="1"/>
    <col min="4354" max="4356" width="7.88671875" style="80" customWidth="1"/>
    <col min="4357" max="4357" width="7.109375" style="80" customWidth="1"/>
    <col min="4358" max="4359" width="5.5546875" style="80" customWidth="1"/>
    <col min="4360" max="4360" width="14.109375" style="80" customWidth="1"/>
    <col min="4361" max="4361" width="16.109375" style="80" customWidth="1"/>
    <col min="4362" max="4362" width="11.88671875" style="80" customWidth="1"/>
    <col min="4363" max="4594" width="8.88671875" style="80"/>
    <col min="4595" max="4595" width="4.109375" style="80" customWidth="1"/>
    <col min="4596" max="4596" width="32.109375" style="80" customWidth="1"/>
    <col min="4597" max="4597" width="7.109375" style="80" customWidth="1"/>
    <col min="4598" max="4598" width="8.5546875" style="80" customWidth="1"/>
    <col min="4599" max="4599" width="8" style="80" customWidth="1"/>
    <col min="4600" max="4600" width="8.88671875" style="80"/>
    <col min="4601" max="4601" width="8.5546875" style="80" customWidth="1"/>
    <col min="4602" max="4602" width="8.109375" style="80" customWidth="1"/>
    <col min="4603" max="4603" width="7.109375" style="80" customWidth="1"/>
    <col min="4604" max="4604" width="7.88671875" style="80" customWidth="1"/>
    <col min="4605" max="4605" width="7" style="80" customWidth="1"/>
    <col min="4606" max="4608" width="6.88671875" style="80" customWidth="1"/>
    <col min="4609" max="4609" width="6.33203125" style="80" customWidth="1"/>
    <col min="4610" max="4612" width="7.88671875" style="80" customWidth="1"/>
    <col min="4613" max="4613" width="7.109375" style="80" customWidth="1"/>
    <col min="4614" max="4615" width="5.5546875" style="80" customWidth="1"/>
    <col min="4616" max="4616" width="14.109375" style="80" customWidth="1"/>
    <col min="4617" max="4617" width="16.109375" style="80" customWidth="1"/>
    <col min="4618" max="4618" width="11.88671875" style="80" customWidth="1"/>
    <col min="4619" max="4850" width="8.88671875" style="80"/>
    <col min="4851" max="4851" width="4.109375" style="80" customWidth="1"/>
    <col min="4852" max="4852" width="32.109375" style="80" customWidth="1"/>
    <col min="4853" max="4853" width="7.109375" style="80" customWidth="1"/>
    <col min="4854" max="4854" width="8.5546875" style="80" customWidth="1"/>
    <col min="4855" max="4855" width="8" style="80" customWidth="1"/>
    <col min="4856" max="4856" width="8.88671875" style="80"/>
    <col min="4857" max="4857" width="8.5546875" style="80" customWidth="1"/>
    <col min="4858" max="4858" width="8.109375" style="80" customWidth="1"/>
    <col min="4859" max="4859" width="7.109375" style="80" customWidth="1"/>
    <col min="4860" max="4860" width="7.88671875" style="80" customWidth="1"/>
    <col min="4861" max="4861" width="7" style="80" customWidth="1"/>
    <col min="4862" max="4864" width="6.88671875" style="80" customWidth="1"/>
    <col min="4865" max="4865" width="6.33203125" style="80" customWidth="1"/>
    <col min="4866" max="4868" width="7.88671875" style="80" customWidth="1"/>
    <col min="4869" max="4869" width="7.109375" style="80" customWidth="1"/>
    <col min="4870" max="4871" width="5.5546875" style="80" customWidth="1"/>
    <col min="4872" max="4872" width="14.109375" style="80" customWidth="1"/>
    <col min="4873" max="4873" width="16.109375" style="80" customWidth="1"/>
    <col min="4874" max="4874" width="11.88671875" style="80" customWidth="1"/>
    <col min="4875" max="5106" width="8.88671875" style="80"/>
    <col min="5107" max="5107" width="4.109375" style="80" customWidth="1"/>
    <col min="5108" max="5108" width="32.109375" style="80" customWidth="1"/>
    <col min="5109" max="5109" width="7.109375" style="80" customWidth="1"/>
    <col min="5110" max="5110" width="8.5546875" style="80" customWidth="1"/>
    <col min="5111" max="5111" width="8" style="80" customWidth="1"/>
    <col min="5112" max="5112" width="8.88671875" style="80"/>
    <col min="5113" max="5113" width="8.5546875" style="80" customWidth="1"/>
    <col min="5114" max="5114" width="8.109375" style="80" customWidth="1"/>
    <col min="5115" max="5115" width="7.109375" style="80" customWidth="1"/>
    <col min="5116" max="5116" width="7.88671875" style="80" customWidth="1"/>
    <col min="5117" max="5117" width="7" style="80" customWidth="1"/>
    <col min="5118" max="5120" width="6.88671875" style="80" customWidth="1"/>
    <col min="5121" max="5121" width="6.33203125" style="80" customWidth="1"/>
    <col min="5122" max="5124" width="7.88671875" style="80" customWidth="1"/>
    <col min="5125" max="5125" width="7.109375" style="80" customWidth="1"/>
    <col min="5126" max="5127" width="5.5546875" style="80" customWidth="1"/>
    <col min="5128" max="5128" width="14.109375" style="80" customWidth="1"/>
    <col min="5129" max="5129" width="16.109375" style="80" customWidth="1"/>
    <col min="5130" max="5130" width="11.88671875" style="80" customWidth="1"/>
    <col min="5131" max="5362" width="8.88671875" style="80"/>
    <col min="5363" max="5363" width="4.109375" style="80" customWidth="1"/>
    <col min="5364" max="5364" width="32.109375" style="80" customWidth="1"/>
    <col min="5365" max="5365" width="7.109375" style="80" customWidth="1"/>
    <col min="5366" max="5366" width="8.5546875" style="80" customWidth="1"/>
    <col min="5367" max="5367" width="8" style="80" customWidth="1"/>
    <col min="5368" max="5368" width="8.88671875" style="80"/>
    <col min="5369" max="5369" width="8.5546875" style="80" customWidth="1"/>
    <col min="5370" max="5370" width="8.109375" style="80" customWidth="1"/>
    <col min="5371" max="5371" width="7.109375" style="80" customWidth="1"/>
    <col min="5372" max="5372" width="7.88671875" style="80" customWidth="1"/>
    <col min="5373" max="5373" width="7" style="80" customWidth="1"/>
    <col min="5374" max="5376" width="6.88671875" style="80" customWidth="1"/>
    <col min="5377" max="5377" width="6.33203125" style="80" customWidth="1"/>
    <col min="5378" max="5380" width="7.88671875" style="80" customWidth="1"/>
    <col min="5381" max="5381" width="7.109375" style="80" customWidth="1"/>
    <col min="5382" max="5383" width="5.5546875" style="80" customWidth="1"/>
    <col min="5384" max="5384" width="14.109375" style="80" customWidth="1"/>
    <col min="5385" max="5385" width="16.109375" style="80" customWidth="1"/>
    <col min="5386" max="5386" width="11.88671875" style="80" customWidth="1"/>
    <col min="5387" max="5618" width="8.88671875" style="80"/>
    <col min="5619" max="5619" width="4.109375" style="80" customWidth="1"/>
    <col min="5620" max="5620" width="32.109375" style="80" customWidth="1"/>
    <col min="5621" max="5621" width="7.109375" style="80" customWidth="1"/>
    <col min="5622" max="5622" width="8.5546875" style="80" customWidth="1"/>
    <col min="5623" max="5623" width="8" style="80" customWidth="1"/>
    <col min="5624" max="5624" width="8.88671875" style="80"/>
    <col min="5625" max="5625" width="8.5546875" style="80" customWidth="1"/>
    <col min="5626" max="5626" width="8.109375" style="80" customWidth="1"/>
    <col min="5627" max="5627" width="7.109375" style="80" customWidth="1"/>
    <col min="5628" max="5628" width="7.88671875" style="80" customWidth="1"/>
    <col min="5629" max="5629" width="7" style="80" customWidth="1"/>
    <col min="5630" max="5632" width="6.88671875" style="80" customWidth="1"/>
    <col min="5633" max="5633" width="6.33203125" style="80" customWidth="1"/>
    <col min="5634" max="5636" width="7.88671875" style="80" customWidth="1"/>
    <col min="5637" max="5637" width="7.109375" style="80" customWidth="1"/>
    <col min="5638" max="5639" width="5.5546875" style="80" customWidth="1"/>
    <col min="5640" max="5640" width="14.109375" style="80" customWidth="1"/>
    <col min="5641" max="5641" width="16.109375" style="80" customWidth="1"/>
    <col min="5642" max="5642" width="11.88671875" style="80" customWidth="1"/>
    <col min="5643" max="5874" width="8.88671875" style="80"/>
    <col min="5875" max="5875" width="4.109375" style="80" customWidth="1"/>
    <col min="5876" max="5876" width="32.109375" style="80" customWidth="1"/>
    <col min="5877" max="5877" width="7.109375" style="80" customWidth="1"/>
    <col min="5878" max="5878" width="8.5546875" style="80" customWidth="1"/>
    <col min="5879" max="5879" width="8" style="80" customWidth="1"/>
    <col min="5880" max="5880" width="8.88671875" style="80"/>
    <col min="5881" max="5881" width="8.5546875" style="80" customWidth="1"/>
    <col min="5882" max="5882" width="8.109375" style="80" customWidth="1"/>
    <col min="5883" max="5883" width="7.109375" style="80" customWidth="1"/>
    <col min="5884" max="5884" width="7.88671875" style="80" customWidth="1"/>
    <col min="5885" max="5885" width="7" style="80" customWidth="1"/>
    <col min="5886" max="5888" width="6.88671875" style="80" customWidth="1"/>
    <col min="5889" max="5889" width="6.33203125" style="80" customWidth="1"/>
    <col min="5890" max="5892" width="7.88671875" style="80" customWidth="1"/>
    <col min="5893" max="5893" width="7.109375" style="80" customWidth="1"/>
    <col min="5894" max="5895" width="5.5546875" style="80" customWidth="1"/>
    <col min="5896" max="5896" width="14.109375" style="80" customWidth="1"/>
    <col min="5897" max="5897" width="16.109375" style="80" customWidth="1"/>
    <col min="5898" max="5898" width="11.88671875" style="80" customWidth="1"/>
    <col min="5899" max="6130" width="8.88671875" style="80"/>
    <col min="6131" max="6131" width="4.109375" style="80" customWidth="1"/>
    <col min="6132" max="6132" width="32.109375" style="80" customWidth="1"/>
    <col min="6133" max="6133" width="7.109375" style="80" customWidth="1"/>
    <col min="6134" max="6134" width="8.5546875" style="80" customWidth="1"/>
    <col min="6135" max="6135" width="8" style="80" customWidth="1"/>
    <col min="6136" max="6136" width="8.88671875" style="80"/>
    <col min="6137" max="6137" width="8.5546875" style="80" customWidth="1"/>
    <col min="6138" max="6138" width="8.109375" style="80" customWidth="1"/>
    <col min="6139" max="6139" width="7.109375" style="80" customWidth="1"/>
    <col min="6140" max="6140" width="7.88671875" style="80" customWidth="1"/>
    <col min="6141" max="6141" width="7" style="80" customWidth="1"/>
    <col min="6142" max="6144" width="6.88671875" style="80" customWidth="1"/>
    <col min="6145" max="6145" width="6.33203125" style="80" customWidth="1"/>
    <col min="6146" max="6148" width="7.88671875" style="80" customWidth="1"/>
    <col min="6149" max="6149" width="7.109375" style="80" customWidth="1"/>
    <col min="6150" max="6151" width="5.5546875" style="80" customWidth="1"/>
    <col min="6152" max="6152" width="14.109375" style="80" customWidth="1"/>
    <col min="6153" max="6153" width="16.109375" style="80" customWidth="1"/>
    <col min="6154" max="6154" width="11.88671875" style="80" customWidth="1"/>
    <col min="6155" max="6386" width="8.88671875" style="80"/>
    <col min="6387" max="6387" width="4.109375" style="80" customWidth="1"/>
    <col min="6388" max="6388" width="32.109375" style="80" customWidth="1"/>
    <col min="6389" max="6389" width="7.109375" style="80" customWidth="1"/>
    <col min="6390" max="6390" width="8.5546875" style="80" customWidth="1"/>
    <col min="6391" max="6391" width="8" style="80" customWidth="1"/>
    <col min="6392" max="6392" width="8.88671875" style="80"/>
    <col min="6393" max="6393" width="8.5546875" style="80" customWidth="1"/>
    <col min="6394" max="6394" width="8.109375" style="80" customWidth="1"/>
    <col min="6395" max="6395" width="7.109375" style="80" customWidth="1"/>
    <col min="6396" max="6396" width="7.88671875" style="80" customWidth="1"/>
    <col min="6397" max="6397" width="7" style="80" customWidth="1"/>
    <col min="6398" max="6400" width="6.88671875" style="80" customWidth="1"/>
    <col min="6401" max="6401" width="6.33203125" style="80" customWidth="1"/>
    <col min="6402" max="6404" width="7.88671875" style="80" customWidth="1"/>
    <col min="6405" max="6405" width="7.109375" style="80" customWidth="1"/>
    <col min="6406" max="6407" width="5.5546875" style="80" customWidth="1"/>
    <col min="6408" max="6408" width="14.109375" style="80" customWidth="1"/>
    <col min="6409" max="6409" width="16.109375" style="80" customWidth="1"/>
    <col min="6410" max="6410" width="11.88671875" style="80" customWidth="1"/>
    <col min="6411" max="6642" width="8.88671875" style="80"/>
    <col min="6643" max="6643" width="4.109375" style="80" customWidth="1"/>
    <col min="6644" max="6644" width="32.109375" style="80" customWidth="1"/>
    <col min="6645" max="6645" width="7.109375" style="80" customWidth="1"/>
    <col min="6646" max="6646" width="8.5546875" style="80" customWidth="1"/>
    <col min="6647" max="6647" width="8" style="80" customWidth="1"/>
    <col min="6648" max="6648" width="8.88671875" style="80"/>
    <col min="6649" max="6649" width="8.5546875" style="80" customWidth="1"/>
    <col min="6650" max="6650" width="8.109375" style="80" customWidth="1"/>
    <col min="6651" max="6651" width="7.109375" style="80" customWidth="1"/>
    <col min="6652" max="6652" width="7.88671875" style="80" customWidth="1"/>
    <col min="6653" max="6653" width="7" style="80" customWidth="1"/>
    <col min="6654" max="6656" width="6.88671875" style="80" customWidth="1"/>
    <col min="6657" max="6657" width="6.33203125" style="80" customWidth="1"/>
    <col min="6658" max="6660" width="7.88671875" style="80" customWidth="1"/>
    <col min="6661" max="6661" width="7.109375" style="80" customWidth="1"/>
    <col min="6662" max="6663" width="5.5546875" style="80" customWidth="1"/>
    <col min="6664" max="6664" width="14.109375" style="80" customWidth="1"/>
    <col min="6665" max="6665" width="16.109375" style="80" customWidth="1"/>
    <col min="6666" max="6666" width="11.88671875" style="80" customWidth="1"/>
    <col min="6667" max="6898" width="8.88671875" style="80"/>
    <col min="6899" max="6899" width="4.109375" style="80" customWidth="1"/>
    <col min="6900" max="6900" width="32.109375" style="80" customWidth="1"/>
    <col min="6901" max="6901" width="7.109375" style="80" customWidth="1"/>
    <col min="6902" max="6902" width="8.5546875" style="80" customWidth="1"/>
    <col min="6903" max="6903" width="8" style="80" customWidth="1"/>
    <col min="6904" max="6904" width="8.88671875" style="80"/>
    <col min="6905" max="6905" width="8.5546875" style="80" customWidth="1"/>
    <col min="6906" max="6906" width="8.109375" style="80" customWidth="1"/>
    <col min="6907" max="6907" width="7.109375" style="80" customWidth="1"/>
    <col min="6908" max="6908" width="7.88671875" style="80" customWidth="1"/>
    <col min="6909" max="6909" width="7" style="80" customWidth="1"/>
    <col min="6910" max="6912" width="6.88671875" style="80" customWidth="1"/>
    <col min="6913" max="6913" width="6.33203125" style="80" customWidth="1"/>
    <col min="6914" max="6916" width="7.88671875" style="80" customWidth="1"/>
    <col min="6917" max="6917" width="7.109375" style="80" customWidth="1"/>
    <col min="6918" max="6919" width="5.5546875" style="80" customWidth="1"/>
    <col min="6920" max="6920" width="14.109375" style="80" customWidth="1"/>
    <col min="6921" max="6921" width="16.109375" style="80" customWidth="1"/>
    <col min="6922" max="6922" width="11.88671875" style="80" customWidth="1"/>
    <col min="6923" max="7154" width="8.88671875" style="80"/>
    <col min="7155" max="7155" width="4.109375" style="80" customWidth="1"/>
    <col min="7156" max="7156" width="32.109375" style="80" customWidth="1"/>
    <col min="7157" max="7157" width="7.109375" style="80" customWidth="1"/>
    <col min="7158" max="7158" width="8.5546875" style="80" customWidth="1"/>
    <col min="7159" max="7159" width="8" style="80" customWidth="1"/>
    <col min="7160" max="7160" width="8.88671875" style="80"/>
    <col min="7161" max="7161" width="8.5546875" style="80" customWidth="1"/>
    <col min="7162" max="7162" width="8.109375" style="80" customWidth="1"/>
    <col min="7163" max="7163" width="7.109375" style="80" customWidth="1"/>
    <col min="7164" max="7164" width="7.88671875" style="80" customWidth="1"/>
    <col min="7165" max="7165" width="7" style="80" customWidth="1"/>
    <col min="7166" max="7168" width="6.88671875" style="80" customWidth="1"/>
    <col min="7169" max="7169" width="6.33203125" style="80" customWidth="1"/>
    <col min="7170" max="7172" width="7.88671875" style="80" customWidth="1"/>
    <col min="7173" max="7173" width="7.109375" style="80" customWidth="1"/>
    <col min="7174" max="7175" width="5.5546875" style="80" customWidth="1"/>
    <col min="7176" max="7176" width="14.109375" style="80" customWidth="1"/>
    <col min="7177" max="7177" width="16.109375" style="80" customWidth="1"/>
    <col min="7178" max="7178" width="11.88671875" style="80" customWidth="1"/>
    <col min="7179" max="7410" width="8.88671875" style="80"/>
    <col min="7411" max="7411" width="4.109375" style="80" customWidth="1"/>
    <col min="7412" max="7412" width="32.109375" style="80" customWidth="1"/>
    <col min="7413" max="7413" width="7.109375" style="80" customWidth="1"/>
    <col min="7414" max="7414" width="8.5546875" style="80" customWidth="1"/>
    <col min="7415" max="7415" width="8" style="80" customWidth="1"/>
    <col min="7416" max="7416" width="8.88671875" style="80"/>
    <col min="7417" max="7417" width="8.5546875" style="80" customWidth="1"/>
    <col min="7418" max="7418" width="8.109375" style="80" customWidth="1"/>
    <col min="7419" max="7419" width="7.109375" style="80" customWidth="1"/>
    <col min="7420" max="7420" width="7.88671875" style="80" customWidth="1"/>
    <col min="7421" max="7421" width="7" style="80" customWidth="1"/>
    <col min="7422" max="7424" width="6.88671875" style="80" customWidth="1"/>
    <col min="7425" max="7425" width="6.33203125" style="80" customWidth="1"/>
    <col min="7426" max="7428" width="7.88671875" style="80" customWidth="1"/>
    <col min="7429" max="7429" width="7.109375" style="80" customWidth="1"/>
    <col min="7430" max="7431" width="5.5546875" style="80" customWidth="1"/>
    <col min="7432" max="7432" width="14.109375" style="80" customWidth="1"/>
    <col min="7433" max="7433" width="16.109375" style="80" customWidth="1"/>
    <col min="7434" max="7434" width="11.88671875" style="80" customWidth="1"/>
    <col min="7435" max="7666" width="8.88671875" style="80"/>
    <col min="7667" max="7667" width="4.109375" style="80" customWidth="1"/>
    <col min="7668" max="7668" width="32.109375" style="80" customWidth="1"/>
    <col min="7669" max="7669" width="7.109375" style="80" customWidth="1"/>
    <col min="7670" max="7670" width="8.5546875" style="80" customWidth="1"/>
    <col min="7671" max="7671" width="8" style="80" customWidth="1"/>
    <col min="7672" max="7672" width="8.88671875" style="80"/>
    <col min="7673" max="7673" width="8.5546875" style="80" customWidth="1"/>
    <col min="7674" max="7674" width="8.109375" style="80" customWidth="1"/>
    <col min="7675" max="7675" width="7.109375" style="80" customWidth="1"/>
    <col min="7676" max="7676" width="7.88671875" style="80" customWidth="1"/>
    <col min="7677" max="7677" width="7" style="80" customWidth="1"/>
    <col min="7678" max="7680" width="6.88671875" style="80" customWidth="1"/>
    <col min="7681" max="7681" width="6.33203125" style="80" customWidth="1"/>
    <col min="7682" max="7684" width="7.88671875" style="80" customWidth="1"/>
    <col min="7685" max="7685" width="7.109375" style="80" customWidth="1"/>
    <col min="7686" max="7687" width="5.5546875" style="80" customWidth="1"/>
    <col min="7688" max="7688" width="14.109375" style="80" customWidth="1"/>
    <col min="7689" max="7689" width="16.109375" style="80" customWidth="1"/>
    <col min="7690" max="7690" width="11.88671875" style="80" customWidth="1"/>
    <col min="7691" max="7922" width="8.88671875" style="80"/>
    <col min="7923" max="7923" width="4.109375" style="80" customWidth="1"/>
    <col min="7924" max="7924" width="32.109375" style="80" customWidth="1"/>
    <col min="7925" max="7925" width="7.109375" style="80" customWidth="1"/>
    <col min="7926" max="7926" width="8.5546875" style="80" customWidth="1"/>
    <col min="7927" max="7927" width="8" style="80" customWidth="1"/>
    <col min="7928" max="7928" width="8.88671875" style="80"/>
    <col min="7929" max="7929" width="8.5546875" style="80" customWidth="1"/>
    <col min="7930" max="7930" width="8.109375" style="80" customWidth="1"/>
    <col min="7931" max="7931" width="7.109375" style="80" customWidth="1"/>
    <col min="7932" max="7932" width="7.88671875" style="80" customWidth="1"/>
    <col min="7933" max="7933" width="7" style="80" customWidth="1"/>
    <col min="7934" max="7936" width="6.88671875" style="80" customWidth="1"/>
    <col min="7937" max="7937" width="6.33203125" style="80" customWidth="1"/>
    <col min="7938" max="7940" width="7.88671875" style="80" customWidth="1"/>
    <col min="7941" max="7941" width="7.109375" style="80" customWidth="1"/>
    <col min="7942" max="7943" width="5.5546875" style="80" customWidth="1"/>
    <col min="7944" max="7944" width="14.109375" style="80" customWidth="1"/>
    <col min="7945" max="7945" width="16.109375" style="80" customWidth="1"/>
    <col min="7946" max="7946" width="11.88671875" style="80" customWidth="1"/>
    <col min="7947" max="8178" width="8.88671875" style="80"/>
    <col min="8179" max="8179" width="4.109375" style="80" customWidth="1"/>
    <col min="8180" max="8180" width="32.109375" style="80" customWidth="1"/>
    <col min="8181" max="8181" width="7.109375" style="80" customWidth="1"/>
    <col min="8182" max="8182" width="8.5546875" style="80" customWidth="1"/>
    <col min="8183" max="8183" width="8" style="80" customWidth="1"/>
    <col min="8184" max="8184" width="8.88671875" style="80"/>
    <col min="8185" max="8185" width="8.5546875" style="80" customWidth="1"/>
    <col min="8186" max="8186" width="8.109375" style="80" customWidth="1"/>
    <col min="8187" max="8187" width="7.109375" style="80" customWidth="1"/>
    <col min="8188" max="8188" width="7.88671875" style="80" customWidth="1"/>
    <col min="8189" max="8189" width="7" style="80" customWidth="1"/>
    <col min="8190" max="8192" width="6.88671875" style="80" customWidth="1"/>
    <col min="8193" max="8193" width="6.33203125" style="80" customWidth="1"/>
    <col min="8194" max="8196" width="7.88671875" style="80" customWidth="1"/>
    <col min="8197" max="8197" width="7.109375" style="80" customWidth="1"/>
    <col min="8198" max="8199" width="5.5546875" style="80" customWidth="1"/>
    <col min="8200" max="8200" width="14.109375" style="80" customWidth="1"/>
    <col min="8201" max="8201" width="16.109375" style="80" customWidth="1"/>
    <col min="8202" max="8202" width="11.88671875" style="80" customWidth="1"/>
    <col min="8203" max="8434" width="8.88671875" style="80"/>
    <col min="8435" max="8435" width="4.109375" style="80" customWidth="1"/>
    <col min="8436" max="8436" width="32.109375" style="80" customWidth="1"/>
    <col min="8437" max="8437" width="7.109375" style="80" customWidth="1"/>
    <col min="8438" max="8438" width="8.5546875" style="80" customWidth="1"/>
    <col min="8439" max="8439" width="8" style="80" customWidth="1"/>
    <col min="8440" max="8440" width="8.88671875" style="80"/>
    <col min="8441" max="8441" width="8.5546875" style="80" customWidth="1"/>
    <col min="8442" max="8442" width="8.109375" style="80" customWidth="1"/>
    <col min="8443" max="8443" width="7.109375" style="80" customWidth="1"/>
    <col min="8444" max="8444" width="7.88671875" style="80" customWidth="1"/>
    <col min="8445" max="8445" width="7" style="80" customWidth="1"/>
    <col min="8446" max="8448" width="6.88671875" style="80" customWidth="1"/>
    <col min="8449" max="8449" width="6.33203125" style="80" customWidth="1"/>
    <col min="8450" max="8452" width="7.88671875" style="80" customWidth="1"/>
    <col min="8453" max="8453" width="7.109375" style="80" customWidth="1"/>
    <col min="8454" max="8455" width="5.5546875" style="80" customWidth="1"/>
    <col min="8456" max="8456" width="14.109375" style="80" customWidth="1"/>
    <col min="8457" max="8457" width="16.109375" style="80" customWidth="1"/>
    <col min="8458" max="8458" width="11.88671875" style="80" customWidth="1"/>
    <col min="8459" max="8690" width="8.88671875" style="80"/>
    <col min="8691" max="8691" width="4.109375" style="80" customWidth="1"/>
    <col min="8692" max="8692" width="32.109375" style="80" customWidth="1"/>
    <col min="8693" max="8693" width="7.109375" style="80" customWidth="1"/>
    <col min="8694" max="8694" width="8.5546875" style="80" customWidth="1"/>
    <col min="8695" max="8695" width="8" style="80" customWidth="1"/>
    <col min="8696" max="8696" width="8.88671875" style="80"/>
    <col min="8697" max="8697" width="8.5546875" style="80" customWidth="1"/>
    <col min="8698" max="8698" width="8.109375" style="80" customWidth="1"/>
    <col min="8699" max="8699" width="7.109375" style="80" customWidth="1"/>
    <col min="8700" max="8700" width="7.88671875" style="80" customWidth="1"/>
    <col min="8701" max="8701" width="7" style="80" customWidth="1"/>
    <col min="8702" max="8704" width="6.88671875" style="80" customWidth="1"/>
    <col min="8705" max="8705" width="6.33203125" style="80" customWidth="1"/>
    <col min="8706" max="8708" width="7.88671875" style="80" customWidth="1"/>
    <col min="8709" max="8709" width="7.109375" style="80" customWidth="1"/>
    <col min="8710" max="8711" width="5.5546875" style="80" customWidth="1"/>
    <col min="8712" max="8712" width="14.109375" style="80" customWidth="1"/>
    <col min="8713" max="8713" width="16.109375" style="80" customWidth="1"/>
    <col min="8714" max="8714" width="11.88671875" style="80" customWidth="1"/>
    <col min="8715" max="8946" width="8.88671875" style="80"/>
    <col min="8947" max="8947" width="4.109375" style="80" customWidth="1"/>
    <col min="8948" max="8948" width="32.109375" style="80" customWidth="1"/>
    <col min="8949" max="8949" width="7.109375" style="80" customWidth="1"/>
    <col min="8950" max="8950" width="8.5546875" style="80" customWidth="1"/>
    <col min="8951" max="8951" width="8" style="80" customWidth="1"/>
    <col min="8952" max="8952" width="8.88671875" style="80"/>
    <col min="8953" max="8953" width="8.5546875" style="80" customWidth="1"/>
    <col min="8954" max="8954" width="8.109375" style="80" customWidth="1"/>
    <col min="8955" max="8955" width="7.109375" style="80" customWidth="1"/>
    <col min="8956" max="8956" width="7.88671875" style="80" customWidth="1"/>
    <col min="8957" max="8957" width="7" style="80" customWidth="1"/>
    <col min="8958" max="8960" width="6.88671875" style="80" customWidth="1"/>
    <col min="8961" max="8961" width="6.33203125" style="80" customWidth="1"/>
    <col min="8962" max="8964" width="7.88671875" style="80" customWidth="1"/>
    <col min="8965" max="8965" width="7.109375" style="80" customWidth="1"/>
    <col min="8966" max="8967" width="5.5546875" style="80" customWidth="1"/>
    <col min="8968" max="8968" width="14.109375" style="80" customWidth="1"/>
    <col min="8969" max="8969" width="16.109375" style="80" customWidth="1"/>
    <col min="8970" max="8970" width="11.88671875" style="80" customWidth="1"/>
    <col min="8971" max="9202" width="8.88671875" style="80"/>
    <col min="9203" max="9203" width="4.109375" style="80" customWidth="1"/>
    <col min="9204" max="9204" width="32.109375" style="80" customWidth="1"/>
    <col min="9205" max="9205" width="7.109375" style="80" customWidth="1"/>
    <col min="9206" max="9206" width="8.5546875" style="80" customWidth="1"/>
    <col min="9207" max="9207" width="8" style="80" customWidth="1"/>
    <col min="9208" max="9208" width="8.88671875" style="80"/>
    <col min="9209" max="9209" width="8.5546875" style="80" customWidth="1"/>
    <col min="9210" max="9210" width="8.109375" style="80" customWidth="1"/>
    <col min="9211" max="9211" width="7.109375" style="80" customWidth="1"/>
    <col min="9212" max="9212" width="7.88671875" style="80" customWidth="1"/>
    <col min="9213" max="9213" width="7" style="80" customWidth="1"/>
    <col min="9214" max="9216" width="6.88671875" style="80" customWidth="1"/>
    <col min="9217" max="9217" width="6.33203125" style="80" customWidth="1"/>
    <col min="9218" max="9220" width="7.88671875" style="80" customWidth="1"/>
    <col min="9221" max="9221" width="7.109375" style="80" customWidth="1"/>
    <col min="9222" max="9223" width="5.5546875" style="80" customWidth="1"/>
    <col min="9224" max="9224" width="14.109375" style="80" customWidth="1"/>
    <col min="9225" max="9225" width="16.109375" style="80" customWidth="1"/>
    <col min="9226" max="9226" width="11.88671875" style="80" customWidth="1"/>
    <col min="9227" max="9458" width="8.88671875" style="80"/>
    <col min="9459" max="9459" width="4.109375" style="80" customWidth="1"/>
    <col min="9460" max="9460" width="32.109375" style="80" customWidth="1"/>
    <col min="9461" max="9461" width="7.109375" style="80" customWidth="1"/>
    <col min="9462" max="9462" width="8.5546875" style="80" customWidth="1"/>
    <col min="9463" max="9463" width="8" style="80" customWidth="1"/>
    <col min="9464" max="9464" width="8.88671875" style="80"/>
    <col min="9465" max="9465" width="8.5546875" style="80" customWidth="1"/>
    <col min="9466" max="9466" width="8.109375" style="80" customWidth="1"/>
    <col min="9467" max="9467" width="7.109375" style="80" customWidth="1"/>
    <col min="9468" max="9468" width="7.88671875" style="80" customWidth="1"/>
    <col min="9469" max="9469" width="7" style="80" customWidth="1"/>
    <col min="9470" max="9472" width="6.88671875" style="80" customWidth="1"/>
    <col min="9473" max="9473" width="6.33203125" style="80" customWidth="1"/>
    <col min="9474" max="9476" width="7.88671875" style="80" customWidth="1"/>
    <col min="9477" max="9477" width="7.109375" style="80" customWidth="1"/>
    <col min="9478" max="9479" width="5.5546875" style="80" customWidth="1"/>
    <col min="9480" max="9480" width="14.109375" style="80" customWidth="1"/>
    <col min="9481" max="9481" width="16.109375" style="80" customWidth="1"/>
    <col min="9482" max="9482" width="11.88671875" style="80" customWidth="1"/>
    <col min="9483" max="9714" width="8.88671875" style="80"/>
    <col min="9715" max="9715" width="4.109375" style="80" customWidth="1"/>
    <col min="9716" max="9716" width="32.109375" style="80" customWidth="1"/>
    <col min="9717" max="9717" width="7.109375" style="80" customWidth="1"/>
    <col min="9718" max="9718" width="8.5546875" style="80" customWidth="1"/>
    <col min="9719" max="9719" width="8" style="80" customWidth="1"/>
    <col min="9720" max="9720" width="8.88671875" style="80"/>
    <col min="9721" max="9721" width="8.5546875" style="80" customWidth="1"/>
    <col min="9722" max="9722" width="8.109375" style="80" customWidth="1"/>
    <col min="9723" max="9723" width="7.109375" style="80" customWidth="1"/>
    <col min="9724" max="9724" width="7.88671875" style="80" customWidth="1"/>
    <col min="9725" max="9725" width="7" style="80" customWidth="1"/>
    <col min="9726" max="9728" width="6.88671875" style="80" customWidth="1"/>
    <col min="9729" max="9729" width="6.33203125" style="80" customWidth="1"/>
    <col min="9730" max="9732" width="7.88671875" style="80" customWidth="1"/>
    <col min="9733" max="9733" width="7.109375" style="80" customWidth="1"/>
    <col min="9734" max="9735" width="5.5546875" style="80" customWidth="1"/>
    <col min="9736" max="9736" width="14.109375" style="80" customWidth="1"/>
    <col min="9737" max="9737" width="16.109375" style="80" customWidth="1"/>
    <col min="9738" max="9738" width="11.88671875" style="80" customWidth="1"/>
    <col min="9739" max="9970" width="8.88671875" style="80"/>
    <col min="9971" max="9971" width="4.109375" style="80" customWidth="1"/>
    <col min="9972" max="9972" width="32.109375" style="80" customWidth="1"/>
    <col min="9973" max="9973" width="7.109375" style="80" customWidth="1"/>
    <col min="9974" max="9974" width="8.5546875" style="80" customWidth="1"/>
    <col min="9975" max="9975" width="8" style="80" customWidth="1"/>
    <col min="9976" max="9976" width="8.88671875" style="80"/>
    <col min="9977" max="9977" width="8.5546875" style="80" customWidth="1"/>
    <col min="9978" max="9978" width="8.109375" style="80" customWidth="1"/>
    <col min="9979" max="9979" width="7.109375" style="80" customWidth="1"/>
    <col min="9980" max="9980" width="7.88671875" style="80" customWidth="1"/>
    <col min="9981" max="9981" width="7" style="80" customWidth="1"/>
    <col min="9982" max="9984" width="6.88671875" style="80" customWidth="1"/>
    <col min="9985" max="9985" width="6.33203125" style="80" customWidth="1"/>
    <col min="9986" max="9988" width="7.88671875" style="80" customWidth="1"/>
    <col min="9989" max="9989" width="7.109375" style="80" customWidth="1"/>
    <col min="9990" max="9991" width="5.5546875" style="80" customWidth="1"/>
    <col min="9992" max="9992" width="14.109375" style="80" customWidth="1"/>
    <col min="9993" max="9993" width="16.109375" style="80" customWidth="1"/>
    <col min="9994" max="9994" width="11.88671875" style="80" customWidth="1"/>
    <col min="9995" max="10226" width="8.88671875" style="80"/>
    <col min="10227" max="10227" width="4.109375" style="80" customWidth="1"/>
    <col min="10228" max="10228" width="32.109375" style="80" customWidth="1"/>
    <col min="10229" max="10229" width="7.109375" style="80" customWidth="1"/>
    <col min="10230" max="10230" width="8.5546875" style="80" customWidth="1"/>
    <col min="10231" max="10231" width="8" style="80" customWidth="1"/>
    <col min="10232" max="10232" width="8.88671875" style="80"/>
    <col min="10233" max="10233" width="8.5546875" style="80" customWidth="1"/>
    <col min="10234" max="10234" width="8.109375" style="80" customWidth="1"/>
    <col min="10235" max="10235" width="7.109375" style="80" customWidth="1"/>
    <col min="10236" max="10236" width="7.88671875" style="80" customWidth="1"/>
    <col min="10237" max="10237" width="7" style="80" customWidth="1"/>
    <col min="10238" max="10240" width="6.88671875" style="80" customWidth="1"/>
    <col min="10241" max="10241" width="6.33203125" style="80" customWidth="1"/>
    <col min="10242" max="10244" width="7.88671875" style="80" customWidth="1"/>
    <col min="10245" max="10245" width="7.109375" style="80" customWidth="1"/>
    <col min="10246" max="10247" width="5.5546875" style="80" customWidth="1"/>
    <col min="10248" max="10248" width="14.109375" style="80" customWidth="1"/>
    <col min="10249" max="10249" width="16.109375" style="80" customWidth="1"/>
    <col min="10250" max="10250" width="11.88671875" style="80" customWidth="1"/>
    <col min="10251" max="10482" width="8.88671875" style="80"/>
    <col min="10483" max="10483" width="4.109375" style="80" customWidth="1"/>
    <col min="10484" max="10484" width="32.109375" style="80" customWidth="1"/>
    <col min="10485" max="10485" width="7.109375" style="80" customWidth="1"/>
    <col min="10486" max="10486" width="8.5546875" style="80" customWidth="1"/>
    <col min="10487" max="10487" width="8" style="80" customWidth="1"/>
    <col min="10488" max="10488" width="8.88671875" style="80"/>
    <col min="10489" max="10489" width="8.5546875" style="80" customWidth="1"/>
    <col min="10490" max="10490" width="8.109375" style="80" customWidth="1"/>
    <col min="10491" max="10491" width="7.109375" style="80" customWidth="1"/>
    <col min="10492" max="10492" width="7.88671875" style="80" customWidth="1"/>
    <col min="10493" max="10493" width="7" style="80" customWidth="1"/>
    <col min="10494" max="10496" width="6.88671875" style="80" customWidth="1"/>
    <col min="10497" max="10497" width="6.33203125" style="80" customWidth="1"/>
    <col min="10498" max="10500" width="7.88671875" style="80" customWidth="1"/>
    <col min="10501" max="10501" width="7.109375" style="80" customWidth="1"/>
    <col min="10502" max="10503" width="5.5546875" style="80" customWidth="1"/>
    <col min="10504" max="10504" width="14.109375" style="80" customWidth="1"/>
    <col min="10505" max="10505" width="16.109375" style="80" customWidth="1"/>
    <col min="10506" max="10506" width="11.88671875" style="80" customWidth="1"/>
    <col min="10507" max="10738" width="8.88671875" style="80"/>
    <col min="10739" max="10739" width="4.109375" style="80" customWidth="1"/>
    <col min="10740" max="10740" width="32.109375" style="80" customWidth="1"/>
    <col min="10741" max="10741" width="7.109375" style="80" customWidth="1"/>
    <col min="10742" max="10742" width="8.5546875" style="80" customWidth="1"/>
    <col min="10743" max="10743" width="8" style="80" customWidth="1"/>
    <col min="10744" max="10744" width="8.88671875" style="80"/>
    <col min="10745" max="10745" width="8.5546875" style="80" customWidth="1"/>
    <col min="10746" max="10746" width="8.109375" style="80" customWidth="1"/>
    <col min="10747" max="10747" width="7.109375" style="80" customWidth="1"/>
    <col min="10748" max="10748" width="7.88671875" style="80" customWidth="1"/>
    <col min="10749" max="10749" width="7" style="80" customWidth="1"/>
    <col min="10750" max="10752" width="6.88671875" style="80" customWidth="1"/>
    <col min="10753" max="10753" width="6.33203125" style="80" customWidth="1"/>
    <col min="10754" max="10756" width="7.88671875" style="80" customWidth="1"/>
    <col min="10757" max="10757" width="7.109375" style="80" customWidth="1"/>
    <col min="10758" max="10759" width="5.5546875" style="80" customWidth="1"/>
    <col min="10760" max="10760" width="14.109375" style="80" customWidth="1"/>
    <col min="10761" max="10761" width="16.109375" style="80" customWidth="1"/>
    <col min="10762" max="10762" width="11.88671875" style="80" customWidth="1"/>
    <col min="10763" max="10994" width="8.88671875" style="80"/>
    <col min="10995" max="10995" width="4.109375" style="80" customWidth="1"/>
    <col min="10996" max="10996" width="32.109375" style="80" customWidth="1"/>
    <col min="10997" max="10997" width="7.109375" style="80" customWidth="1"/>
    <col min="10998" max="10998" width="8.5546875" style="80" customWidth="1"/>
    <col min="10999" max="10999" width="8" style="80" customWidth="1"/>
    <col min="11000" max="11000" width="8.88671875" style="80"/>
    <col min="11001" max="11001" width="8.5546875" style="80" customWidth="1"/>
    <col min="11002" max="11002" width="8.109375" style="80" customWidth="1"/>
    <col min="11003" max="11003" width="7.109375" style="80" customWidth="1"/>
    <col min="11004" max="11004" width="7.88671875" style="80" customWidth="1"/>
    <col min="11005" max="11005" width="7" style="80" customWidth="1"/>
    <col min="11006" max="11008" width="6.88671875" style="80" customWidth="1"/>
    <col min="11009" max="11009" width="6.33203125" style="80" customWidth="1"/>
    <col min="11010" max="11012" width="7.88671875" style="80" customWidth="1"/>
    <col min="11013" max="11013" width="7.109375" style="80" customWidth="1"/>
    <col min="11014" max="11015" width="5.5546875" style="80" customWidth="1"/>
    <col min="11016" max="11016" width="14.109375" style="80" customWidth="1"/>
    <col min="11017" max="11017" width="16.109375" style="80" customWidth="1"/>
    <col min="11018" max="11018" width="11.88671875" style="80" customWidth="1"/>
    <col min="11019" max="11250" width="8.88671875" style="80"/>
    <col min="11251" max="11251" width="4.109375" style="80" customWidth="1"/>
    <col min="11252" max="11252" width="32.109375" style="80" customWidth="1"/>
    <col min="11253" max="11253" width="7.109375" style="80" customWidth="1"/>
    <col min="11254" max="11254" width="8.5546875" style="80" customWidth="1"/>
    <col min="11255" max="11255" width="8" style="80" customWidth="1"/>
    <col min="11256" max="11256" width="8.88671875" style="80"/>
    <col min="11257" max="11257" width="8.5546875" style="80" customWidth="1"/>
    <col min="11258" max="11258" width="8.109375" style="80" customWidth="1"/>
    <col min="11259" max="11259" width="7.109375" style="80" customWidth="1"/>
    <col min="11260" max="11260" width="7.88671875" style="80" customWidth="1"/>
    <col min="11261" max="11261" width="7" style="80" customWidth="1"/>
    <col min="11262" max="11264" width="6.88671875" style="80" customWidth="1"/>
    <col min="11265" max="11265" width="6.33203125" style="80" customWidth="1"/>
    <col min="11266" max="11268" width="7.88671875" style="80" customWidth="1"/>
    <col min="11269" max="11269" width="7.109375" style="80" customWidth="1"/>
    <col min="11270" max="11271" width="5.5546875" style="80" customWidth="1"/>
    <col min="11272" max="11272" width="14.109375" style="80" customWidth="1"/>
    <col min="11273" max="11273" width="16.109375" style="80" customWidth="1"/>
    <col min="11274" max="11274" width="11.88671875" style="80" customWidth="1"/>
    <col min="11275" max="11506" width="8.88671875" style="80"/>
    <col min="11507" max="11507" width="4.109375" style="80" customWidth="1"/>
    <col min="11508" max="11508" width="32.109375" style="80" customWidth="1"/>
    <col min="11509" max="11509" width="7.109375" style="80" customWidth="1"/>
    <col min="11510" max="11510" width="8.5546875" style="80" customWidth="1"/>
    <col min="11511" max="11511" width="8" style="80" customWidth="1"/>
    <col min="11512" max="11512" width="8.88671875" style="80"/>
    <col min="11513" max="11513" width="8.5546875" style="80" customWidth="1"/>
    <col min="11514" max="11514" width="8.109375" style="80" customWidth="1"/>
    <col min="11515" max="11515" width="7.109375" style="80" customWidth="1"/>
    <col min="11516" max="11516" width="7.88671875" style="80" customWidth="1"/>
    <col min="11517" max="11517" width="7" style="80" customWidth="1"/>
    <col min="11518" max="11520" width="6.88671875" style="80" customWidth="1"/>
    <col min="11521" max="11521" width="6.33203125" style="80" customWidth="1"/>
    <col min="11522" max="11524" width="7.88671875" style="80" customWidth="1"/>
    <col min="11525" max="11525" width="7.109375" style="80" customWidth="1"/>
    <col min="11526" max="11527" width="5.5546875" style="80" customWidth="1"/>
    <col min="11528" max="11528" width="14.109375" style="80" customWidth="1"/>
    <col min="11529" max="11529" width="16.109375" style="80" customWidth="1"/>
    <col min="11530" max="11530" width="11.88671875" style="80" customWidth="1"/>
    <col min="11531" max="11762" width="8.88671875" style="80"/>
    <col min="11763" max="11763" width="4.109375" style="80" customWidth="1"/>
    <col min="11764" max="11764" width="32.109375" style="80" customWidth="1"/>
    <col min="11765" max="11765" width="7.109375" style="80" customWidth="1"/>
    <col min="11766" max="11766" width="8.5546875" style="80" customWidth="1"/>
    <col min="11767" max="11767" width="8" style="80" customWidth="1"/>
    <col min="11768" max="11768" width="8.88671875" style="80"/>
    <col min="11769" max="11769" width="8.5546875" style="80" customWidth="1"/>
    <col min="11770" max="11770" width="8.109375" style="80" customWidth="1"/>
    <col min="11771" max="11771" width="7.109375" style="80" customWidth="1"/>
    <col min="11772" max="11772" width="7.88671875" style="80" customWidth="1"/>
    <col min="11773" max="11773" width="7" style="80" customWidth="1"/>
    <col min="11774" max="11776" width="6.88671875" style="80" customWidth="1"/>
    <col min="11777" max="11777" width="6.33203125" style="80" customWidth="1"/>
    <col min="11778" max="11780" width="7.88671875" style="80" customWidth="1"/>
    <col min="11781" max="11781" width="7.109375" style="80" customWidth="1"/>
    <col min="11782" max="11783" width="5.5546875" style="80" customWidth="1"/>
    <col min="11784" max="11784" width="14.109375" style="80" customWidth="1"/>
    <col min="11785" max="11785" width="16.109375" style="80" customWidth="1"/>
    <col min="11786" max="11786" width="11.88671875" style="80" customWidth="1"/>
    <col min="11787" max="12018" width="8.88671875" style="80"/>
    <col min="12019" max="12019" width="4.109375" style="80" customWidth="1"/>
    <col min="12020" max="12020" width="32.109375" style="80" customWidth="1"/>
    <col min="12021" max="12021" width="7.109375" style="80" customWidth="1"/>
    <col min="12022" max="12022" width="8.5546875" style="80" customWidth="1"/>
    <col min="12023" max="12023" width="8" style="80" customWidth="1"/>
    <col min="12024" max="12024" width="8.88671875" style="80"/>
    <col min="12025" max="12025" width="8.5546875" style="80" customWidth="1"/>
    <col min="12026" max="12026" width="8.109375" style="80" customWidth="1"/>
    <col min="12027" max="12027" width="7.109375" style="80" customWidth="1"/>
    <col min="12028" max="12028" width="7.88671875" style="80" customWidth="1"/>
    <col min="12029" max="12029" width="7" style="80" customWidth="1"/>
    <col min="12030" max="12032" width="6.88671875" style="80" customWidth="1"/>
    <col min="12033" max="12033" width="6.33203125" style="80" customWidth="1"/>
    <col min="12034" max="12036" width="7.88671875" style="80" customWidth="1"/>
    <col min="12037" max="12037" width="7.109375" style="80" customWidth="1"/>
    <col min="12038" max="12039" width="5.5546875" style="80" customWidth="1"/>
    <col min="12040" max="12040" width="14.109375" style="80" customWidth="1"/>
    <col min="12041" max="12041" width="16.109375" style="80" customWidth="1"/>
    <col min="12042" max="12042" width="11.88671875" style="80" customWidth="1"/>
    <col min="12043" max="12274" width="8.88671875" style="80"/>
    <col min="12275" max="12275" width="4.109375" style="80" customWidth="1"/>
    <col min="12276" max="12276" width="32.109375" style="80" customWidth="1"/>
    <col min="12277" max="12277" width="7.109375" style="80" customWidth="1"/>
    <col min="12278" max="12278" width="8.5546875" style="80" customWidth="1"/>
    <col min="12279" max="12279" width="8" style="80" customWidth="1"/>
    <col min="12280" max="12280" width="8.88671875" style="80"/>
    <col min="12281" max="12281" width="8.5546875" style="80" customWidth="1"/>
    <col min="12282" max="12282" width="8.109375" style="80" customWidth="1"/>
    <col min="12283" max="12283" width="7.109375" style="80" customWidth="1"/>
    <col min="12284" max="12284" width="7.88671875" style="80" customWidth="1"/>
    <col min="12285" max="12285" width="7" style="80" customWidth="1"/>
    <col min="12286" max="12288" width="6.88671875" style="80" customWidth="1"/>
    <col min="12289" max="12289" width="6.33203125" style="80" customWidth="1"/>
    <col min="12290" max="12292" width="7.88671875" style="80" customWidth="1"/>
    <col min="12293" max="12293" width="7.109375" style="80" customWidth="1"/>
    <col min="12294" max="12295" width="5.5546875" style="80" customWidth="1"/>
    <col min="12296" max="12296" width="14.109375" style="80" customWidth="1"/>
    <col min="12297" max="12297" width="16.109375" style="80" customWidth="1"/>
    <col min="12298" max="12298" width="11.88671875" style="80" customWidth="1"/>
    <col min="12299" max="12530" width="8.88671875" style="80"/>
    <col min="12531" max="12531" width="4.109375" style="80" customWidth="1"/>
    <col min="12532" max="12532" width="32.109375" style="80" customWidth="1"/>
    <col min="12533" max="12533" width="7.109375" style="80" customWidth="1"/>
    <col min="12534" max="12534" width="8.5546875" style="80" customWidth="1"/>
    <col min="12535" max="12535" width="8" style="80" customWidth="1"/>
    <col min="12536" max="12536" width="8.88671875" style="80"/>
    <col min="12537" max="12537" width="8.5546875" style="80" customWidth="1"/>
    <col min="12538" max="12538" width="8.109375" style="80" customWidth="1"/>
    <col min="12539" max="12539" width="7.109375" style="80" customWidth="1"/>
    <col min="12540" max="12540" width="7.88671875" style="80" customWidth="1"/>
    <col min="12541" max="12541" width="7" style="80" customWidth="1"/>
    <col min="12542" max="12544" width="6.88671875" style="80" customWidth="1"/>
    <col min="12545" max="12545" width="6.33203125" style="80" customWidth="1"/>
    <col min="12546" max="12548" width="7.88671875" style="80" customWidth="1"/>
    <col min="12549" max="12549" width="7.109375" style="80" customWidth="1"/>
    <col min="12550" max="12551" width="5.5546875" style="80" customWidth="1"/>
    <col min="12552" max="12552" width="14.109375" style="80" customWidth="1"/>
    <col min="12553" max="12553" width="16.109375" style="80" customWidth="1"/>
    <col min="12554" max="12554" width="11.88671875" style="80" customWidth="1"/>
    <col min="12555" max="12786" width="8.88671875" style="80"/>
    <col min="12787" max="12787" width="4.109375" style="80" customWidth="1"/>
    <col min="12788" max="12788" width="32.109375" style="80" customWidth="1"/>
    <col min="12789" max="12789" width="7.109375" style="80" customWidth="1"/>
    <col min="12790" max="12790" width="8.5546875" style="80" customWidth="1"/>
    <col min="12791" max="12791" width="8" style="80" customWidth="1"/>
    <col min="12792" max="12792" width="8.88671875" style="80"/>
    <col min="12793" max="12793" width="8.5546875" style="80" customWidth="1"/>
    <col min="12794" max="12794" width="8.109375" style="80" customWidth="1"/>
    <col min="12795" max="12795" width="7.109375" style="80" customWidth="1"/>
    <col min="12796" max="12796" width="7.88671875" style="80" customWidth="1"/>
    <col min="12797" max="12797" width="7" style="80" customWidth="1"/>
    <col min="12798" max="12800" width="6.88671875" style="80" customWidth="1"/>
    <col min="12801" max="12801" width="6.33203125" style="80" customWidth="1"/>
    <col min="12802" max="12804" width="7.88671875" style="80" customWidth="1"/>
    <col min="12805" max="12805" width="7.109375" style="80" customWidth="1"/>
    <col min="12806" max="12807" width="5.5546875" style="80" customWidth="1"/>
    <col min="12808" max="12808" width="14.109375" style="80" customWidth="1"/>
    <col min="12809" max="12809" width="16.109375" style="80" customWidth="1"/>
    <col min="12810" max="12810" width="11.88671875" style="80" customWidth="1"/>
    <col min="12811" max="13042" width="8.88671875" style="80"/>
    <col min="13043" max="13043" width="4.109375" style="80" customWidth="1"/>
    <col min="13044" max="13044" width="32.109375" style="80" customWidth="1"/>
    <col min="13045" max="13045" width="7.109375" style="80" customWidth="1"/>
    <col min="13046" max="13046" width="8.5546875" style="80" customWidth="1"/>
    <col min="13047" max="13047" width="8" style="80" customWidth="1"/>
    <col min="13048" max="13048" width="8.88671875" style="80"/>
    <col min="13049" max="13049" width="8.5546875" style="80" customWidth="1"/>
    <col min="13050" max="13050" width="8.109375" style="80" customWidth="1"/>
    <col min="13051" max="13051" width="7.109375" style="80" customWidth="1"/>
    <col min="13052" max="13052" width="7.88671875" style="80" customWidth="1"/>
    <col min="13053" max="13053" width="7" style="80" customWidth="1"/>
    <col min="13054" max="13056" width="6.88671875" style="80" customWidth="1"/>
    <col min="13057" max="13057" width="6.33203125" style="80" customWidth="1"/>
    <col min="13058" max="13060" width="7.88671875" style="80" customWidth="1"/>
    <col min="13061" max="13061" width="7.109375" style="80" customWidth="1"/>
    <col min="13062" max="13063" width="5.5546875" style="80" customWidth="1"/>
    <col min="13064" max="13064" width="14.109375" style="80" customWidth="1"/>
    <col min="13065" max="13065" width="16.109375" style="80" customWidth="1"/>
    <col min="13066" max="13066" width="11.88671875" style="80" customWidth="1"/>
    <col min="13067" max="13298" width="8.88671875" style="80"/>
    <col min="13299" max="13299" width="4.109375" style="80" customWidth="1"/>
    <col min="13300" max="13300" width="32.109375" style="80" customWidth="1"/>
    <col min="13301" max="13301" width="7.109375" style="80" customWidth="1"/>
    <col min="13302" max="13302" width="8.5546875" style="80" customWidth="1"/>
    <col min="13303" max="13303" width="8" style="80" customWidth="1"/>
    <col min="13304" max="13304" width="8.88671875" style="80"/>
    <col min="13305" max="13305" width="8.5546875" style="80" customWidth="1"/>
    <col min="13306" max="13306" width="8.109375" style="80" customWidth="1"/>
    <col min="13307" max="13307" width="7.109375" style="80" customWidth="1"/>
    <col min="13308" max="13308" width="7.88671875" style="80" customWidth="1"/>
    <col min="13309" max="13309" width="7" style="80" customWidth="1"/>
    <col min="13310" max="13312" width="6.88671875" style="80" customWidth="1"/>
    <col min="13313" max="13313" width="6.33203125" style="80" customWidth="1"/>
    <col min="13314" max="13316" width="7.88671875" style="80" customWidth="1"/>
    <col min="13317" max="13317" width="7.109375" style="80" customWidth="1"/>
    <col min="13318" max="13319" width="5.5546875" style="80" customWidth="1"/>
    <col min="13320" max="13320" width="14.109375" style="80" customWidth="1"/>
    <col min="13321" max="13321" width="16.109375" style="80" customWidth="1"/>
    <col min="13322" max="13322" width="11.88671875" style="80" customWidth="1"/>
    <col min="13323" max="13554" width="8.88671875" style="80"/>
    <col min="13555" max="13555" width="4.109375" style="80" customWidth="1"/>
    <col min="13556" max="13556" width="32.109375" style="80" customWidth="1"/>
    <col min="13557" max="13557" width="7.109375" style="80" customWidth="1"/>
    <col min="13558" max="13558" width="8.5546875" style="80" customWidth="1"/>
    <col min="13559" max="13559" width="8" style="80" customWidth="1"/>
    <col min="13560" max="13560" width="8.88671875" style="80"/>
    <col min="13561" max="13561" width="8.5546875" style="80" customWidth="1"/>
    <col min="13562" max="13562" width="8.109375" style="80" customWidth="1"/>
    <col min="13563" max="13563" width="7.109375" style="80" customWidth="1"/>
    <col min="13564" max="13564" width="7.88671875" style="80" customWidth="1"/>
    <col min="13565" max="13565" width="7" style="80" customWidth="1"/>
    <col min="13566" max="13568" width="6.88671875" style="80" customWidth="1"/>
    <col min="13569" max="13569" width="6.33203125" style="80" customWidth="1"/>
    <col min="13570" max="13572" width="7.88671875" style="80" customWidth="1"/>
    <col min="13573" max="13573" width="7.109375" style="80" customWidth="1"/>
    <col min="13574" max="13575" width="5.5546875" style="80" customWidth="1"/>
    <col min="13576" max="13576" width="14.109375" style="80" customWidth="1"/>
    <col min="13577" max="13577" width="16.109375" style="80" customWidth="1"/>
    <col min="13578" max="13578" width="11.88671875" style="80" customWidth="1"/>
    <col min="13579" max="13810" width="8.88671875" style="80"/>
    <col min="13811" max="13811" width="4.109375" style="80" customWidth="1"/>
    <col min="13812" max="13812" width="32.109375" style="80" customWidth="1"/>
    <col min="13813" max="13813" width="7.109375" style="80" customWidth="1"/>
    <col min="13814" max="13814" width="8.5546875" style="80" customWidth="1"/>
    <col min="13815" max="13815" width="8" style="80" customWidth="1"/>
    <col min="13816" max="13816" width="8.88671875" style="80"/>
    <col min="13817" max="13817" width="8.5546875" style="80" customWidth="1"/>
    <col min="13818" max="13818" width="8.109375" style="80" customWidth="1"/>
    <col min="13819" max="13819" width="7.109375" style="80" customWidth="1"/>
    <col min="13820" max="13820" width="7.88671875" style="80" customWidth="1"/>
    <col min="13821" max="13821" width="7" style="80" customWidth="1"/>
    <col min="13822" max="13824" width="6.88671875" style="80" customWidth="1"/>
    <col min="13825" max="13825" width="6.33203125" style="80" customWidth="1"/>
    <col min="13826" max="13828" width="7.88671875" style="80" customWidth="1"/>
    <col min="13829" max="13829" width="7.109375" style="80" customWidth="1"/>
    <col min="13830" max="13831" width="5.5546875" style="80" customWidth="1"/>
    <col min="13832" max="13832" width="14.109375" style="80" customWidth="1"/>
    <col min="13833" max="13833" width="16.109375" style="80" customWidth="1"/>
    <col min="13834" max="13834" width="11.88671875" style="80" customWidth="1"/>
    <col min="13835" max="14066" width="8.88671875" style="80"/>
    <col min="14067" max="14067" width="4.109375" style="80" customWidth="1"/>
    <col min="14068" max="14068" width="32.109375" style="80" customWidth="1"/>
    <col min="14069" max="14069" width="7.109375" style="80" customWidth="1"/>
    <col min="14070" max="14070" width="8.5546875" style="80" customWidth="1"/>
    <col min="14071" max="14071" width="8" style="80" customWidth="1"/>
    <col min="14072" max="14072" width="8.88671875" style="80"/>
    <col min="14073" max="14073" width="8.5546875" style="80" customWidth="1"/>
    <col min="14074" max="14074" width="8.109375" style="80" customWidth="1"/>
    <col min="14075" max="14075" width="7.109375" style="80" customWidth="1"/>
    <col min="14076" max="14076" width="7.88671875" style="80" customWidth="1"/>
    <col min="14077" max="14077" width="7" style="80" customWidth="1"/>
    <col min="14078" max="14080" width="6.88671875" style="80" customWidth="1"/>
    <col min="14081" max="14081" width="6.33203125" style="80" customWidth="1"/>
    <col min="14082" max="14084" width="7.88671875" style="80" customWidth="1"/>
    <col min="14085" max="14085" width="7.109375" style="80" customWidth="1"/>
    <col min="14086" max="14087" width="5.5546875" style="80" customWidth="1"/>
    <col min="14088" max="14088" width="14.109375" style="80" customWidth="1"/>
    <col min="14089" max="14089" width="16.109375" style="80" customWidth="1"/>
    <col min="14090" max="14090" width="11.88671875" style="80" customWidth="1"/>
    <col min="14091" max="14322" width="8.88671875" style="80"/>
    <col min="14323" max="14323" width="4.109375" style="80" customWidth="1"/>
    <col min="14324" max="14324" width="32.109375" style="80" customWidth="1"/>
    <col min="14325" max="14325" width="7.109375" style="80" customWidth="1"/>
    <col min="14326" max="14326" width="8.5546875" style="80" customWidth="1"/>
    <col min="14327" max="14327" width="8" style="80" customWidth="1"/>
    <col min="14328" max="14328" width="8.88671875" style="80"/>
    <col min="14329" max="14329" width="8.5546875" style="80" customWidth="1"/>
    <col min="14330" max="14330" width="8.109375" style="80" customWidth="1"/>
    <col min="14331" max="14331" width="7.109375" style="80" customWidth="1"/>
    <col min="14332" max="14332" width="7.88671875" style="80" customWidth="1"/>
    <col min="14333" max="14333" width="7" style="80" customWidth="1"/>
    <col min="14334" max="14336" width="6.88671875" style="80" customWidth="1"/>
    <col min="14337" max="14337" width="6.33203125" style="80" customWidth="1"/>
    <col min="14338" max="14340" width="7.88671875" style="80" customWidth="1"/>
    <col min="14341" max="14341" width="7.109375" style="80" customWidth="1"/>
    <col min="14342" max="14343" width="5.5546875" style="80" customWidth="1"/>
    <col min="14344" max="14344" width="14.109375" style="80" customWidth="1"/>
    <col min="14345" max="14345" width="16.109375" style="80" customWidth="1"/>
    <col min="14346" max="14346" width="11.88671875" style="80" customWidth="1"/>
    <col min="14347" max="14578" width="8.88671875" style="80"/>
    <col min="14579" max="14579" width="4.109375" style="80" customWidth="1"/>
    <col min="14580" max="14580" width="32.109375" style="80" customWidth="1"/>
    <col min="14581" max="14581" width="7.109375" style="80" customWidth="1"/>
    <col min="14582" max="14582" width="8.5546875" style="80" customWidth="1"/>
    <col min="14583" max="14583" width="8" style="80" customWidth="1"/>
    <col min="14584" max="14584" width="8.88671875" style="80"/>
    <col min="14585" max="14585" width="8.5546875" style="80" customWidth="1"/>
    <col min="14586" max="14586" width="8.109375" style="80" customWidth="1"/>
    <col min="14587" max="14587" width="7.109375" style="80" customWidth="1"/>
    <col min="14588" max="14588" width="7.88671875" style="80" customWidth="1"/>
    <col min="14589" max="14589" width="7" style="80" customWidth="1"/>
    <col min="14590" max="14592" width="6.88671875" style="80" customWidth="1"/>
    <col min="14593" max="14593" width="6.33203125" style="80" customWidth="1"/>
    <col min="14594" max="14596" width="7.88671875" style="80" customWidth="1"/>
    <col min="14597" max="14597" width="7.109375" style="80" customWidth="1"/>
    <col min="14598" max="14599" width="5.5546875" style="80" customWidth="1"/>
    <col min="14600" max="14600" width="14.109375" style="80" customWidth="1"/>
    <col min="14601" max="14601" width="16.109375" style="80" customWidth="1"/>
    <col min="14602" max="14602" width="11.88671875" style="80" customWidth="1"/>
    <col min="14603" max="14834" width="8.88671875" style="80"/>
    <col min="14835" max="14835" width="4.109375" style="80" customWidth="1"/>
    <col min="14836" max="14836" width="32.109375" style="80" customWidth="1"/>
    <col min="14837" max="14837" width="7.109375" style="80" customWidth="1"/>
    <col min="14838" max="14838" width="8.5546875" style="80" customWidth="1"/>
    <col min="14839" max="14839" width="8" style="80" customWidth="1"/>
    <col min="14840" max="14840" width="8.88671875" style="80"/>
    <col min="14841" max="14841" width="8.5546875" style="80" customWidth="1"/>
    <col min="14842" max="14842" width="8.109375" style="80" customWidth="1"/>
    <col min="14843" max="14843" width="7.109375" style="80" customWidth="1"/>
    <col min="14844" max="14844" width="7.88671875" style="80" customWidth="1"/>
    <col min="14845" max="14845" width="7" style="80" customWidth="1"/>
    <col min="14846" max="14848" width="6.88671875" style="80" customWidth="1"/>
    <col min="14849" max="14849" width="6.33203125" style="80" customWidth="1"/>
    <col min="14850" max="14852" width="7.88671875" style="80" customWidth="1"/>
    <col min="14853" max="14853" width="7.109375" style="80" customWidth="1"/>
    <col min="14854" max="14855" width="5.5546875" style="80" customWidth="1"/>
    <col min="14856" max="14856" width="14.109375" style="80" customWidth="1"/>
    <col min="14857" max="14857" width="16.109375" style="80" customWidth="1"/>
    <col min="14858" max="14858" width="11.88671875" style="80" customWidth="1"/>
    <col min="14859" max="15090" width="8.88671875" style="80"/>
    <col min="15091" max="15091" width="4.109375" style="80" customWidth="1"/>
    <col min="15092" max="15092" width="32.109375" style="80" customWidth="1"/>
    <col min="15093" max="15093" width="7.109375" style="80" customWidth="1"/>
    <col min="15094" max="15094" width="8.5546875" style="80" customWidth="1"/>
    <col min="15095" max="15095" width="8" style="80" customWidth="1"/>
    <col min="15096" max="15096" width="8.88671875" style="80"/>
    <col min="15097" max="15097" width="8.5546875" style="80" customWidth="1"/>
    <col min="15098" max="15098" width="8.109375" style="80" customWidth="1"/>
    <col min="15099" max="15099" width="7.109375" style="80" customWidth="1"/>
    <col min="15100" max="15100" width="7.88671875" style="80" customWidth="1"/>
    <col min="15101" max="15101" width="7" style="80" customWidth="1"/>
    <col min="15102" max="15104" width="6.88671875" style="80" customWidth="1"/>
    <col min="15105" max="15105" width="6.33203125" style="80" customWidth="1"/>
    <col min="15106" max="15108" width="7.88671875" style="80" customWidth="1"/>
    <col min="15109" max="15109" width="7.109375" style="80" customWidth="1"/>
    <col min="15110" max="15111" width="5.5546875" style="80" customWidth="1"/>
    <col min="15112" max="15112" width="14.109375" style="80" customWidth="1"/>
    <col min="15113" max="15113" width="16.109375" style="80" customWidth="1"/>
    <col min="15114" max="15114" width="11.88671875" style="80" customWidth="1"/>
    <col min="15115" max="15346" width="8.88671875" style="80"/>
    <col min="15347" max="15347" width="4.109375" style="80" customWidth="1"/>
    <col min="15348" max="15348" width="32.109375" style="80" customWidth="1"/>
    <col min="15349" max="15349" width="7.109375" style="80" customWidth="1"/>
    <col min="15350" max="15350" width="8.5546875" style="80" customWidth="1"/>
    <col min="15351" max="15351" width="8" style="80" customWidth="1"/>
    <col min="15352" max="15352" width="8.88671875" style="80"/>
    <col min="15353" max="15353" width="8.5546875" style="80" customWidth="1"/>
    <col min="15354" max="15354" width="8.109375" style="80" customWidth="1"/>
    <col min="15355" max="15355" width="7.109375" style="80" customWidth="1"/>
    <col min="15356" max="15356" width="7.88671875" style="80" customWidth="1"/>
    <col min="15357" max="15357" width="7" style="80" customWidth="1"/>
    <col min="15358" max="15360" width="6.88671875" style="80" customWidth="1"/>
    <col min="15361" max="15361" width="6.33203125" style="80" customWidth="1"/>
    <col min="15362" max="15364" width="7.88671875" style="80" customWidth="1"/>
    <col min="15365" max="15365" width="7.109375" style="80" customWidth="1"/>
    <col min="15366" max="15367" width="5.5546875" style="80" customWidth="1"/>
    <col min="15368" max="15368" width="14.109375" style="80" customWidth="1"/>
    <col min="15369" max="15369" width="16.109375" style="80" customWidth="1"/>
    <col min="15370" max="15370" width="11.88671875" style="80" customWidth="1"/>
    <col min="15371" max="15602" width="8.88671875" style="80"/>
    <col min="15603" max="15603" width="4.109375" style="80" customWidth="1"/>
    <col min="15604" max="15604" width="32.109375" style="80" customWidth="1"/>
    <col min="15605" max="15605" width="7.109375" style="80" customWidth="1"/>
    <col min="15606" max="15606" width="8.5546875" style="80" customWidth="1"/>
    <col min="15607" max="15607" width="8" style="80" customWidth="1"/>
    <col min="15608" max="15608" width="8.88671875" style="80"/>
    <col min="15609" max="15609" width="8.5546875" style="80" customWidth="1"/>
    <col min="15610" max="15610" width="8.109375" style="80" customWidth="1"/>
    <col min="15611" max="15611" width="7.109375" style="80" customWidth="1"/>
    <col min="15612" max="15612" width="7.88671875" style="80" customWidth="1"/>
    <col min="15613" max="15613" width="7" style="80" customWidth="1"/>
    <col min="15614" max="15616" width="6.88671875" style="80" customWidth="1"/>
    <col min="15617" max="15617" width="6.33203125" style="80" customWidth="1"/>
    <col min="15618" max="15620" width="7.88671875" style="80" customWidth="1"/>
    <col min="15621" max="15621" width="7.109375" style="80" customWidth="1"/>
    <col min="15622" max="15623" width="5.5546875" style="80" customWidth="1"/>
    <col min="15624" max="15624" width="14.109375" style="80" customWidth="1"/>
    <col min="15625" max="15625" width="16.109375" style="80" customWidth="1"/>
    <col min="15626" max="15626" width="11.88671875" style="80" customWidth="1"/>
    <col min="15627" max="15858" width="8.88671875" style="80"/>
    <col min="15859" max="15859" width="4.109375" style="80" customWidth="1"/>
    <col min="15860" max="15860" width="32.109375" style="80" customWidth="1"/>
    <col min="15861" max="15861" width="7.109375" style="80" customWidth="1"/>
    <col min="15862" max="15862" width="8.5546875" style="80" customWidth="1"/>
    <col min="15863" max="15863" width="8" style="80" customWidth="1"/>
    <col min="15864" max="15864" width="8.88671875" style="80"/>
    <col min="15865" max="15865" width="8.5546875" style="80" customWidth="1"/>
    <col min="15866" max="15866" width="8.109375" style="80" customWidth="1"/>
    <col min="15867" max="15867" width="7.109375" style="80" customWidth="1"/>
    <col min="15868" max="15868" width="7.88671875" style="80" customWidth="1"/>
    <col min="15869" max="15869" width="7" style="80" customWidth="1"/>
    <col min="15870" max="15872" width="6.88671875" style="80" customWidth="1"/>
    <col min="15873" max="15873" width="6.33203125" style="80" customWidth="1"/>
    <col min="15874" max="15876" width="7.88671875" style="80" customWidth="1"/>
    <col min="15877" max="15877" width="7.109375" style="80" customWidth="1"/>
    <col min="15878" max="15879" width="5.5546875" style="80" customWidth="1"/>
    <col min="15880" max="15880" width="14.109375" style="80" customWidth="1"/>
    <col min="15881" max="15881" width="16.109375" style="80" customWidth="1"/>
    <col min="15882" max="15882" width="11.88671875" style="80" customWidth="1"/>
    <col min="15883" max="16114" width="8.88671875" style="80"/>
    <col min="16115" max="16115" width="4.109375" style="80" customWidth="1"/>
    <col min="16116" max="16116" width="32.109375" style="80" customWidth="1"/>
    <col min="16117" max="16117" width="7.109375" style="80" customWidth="1"/>
    <col min="16118" max="16118" width="8.5546875" style="80" customWidth="1"/>
    <col min="16119" max="16119" width="8" style="80" customWidth="1"/>
    <col min="16120" max="16120" width="8.88671875" style="80"/>
    <col min="16121" max="16121" width="8.5546875" style="80" customWidth="1"/>
    <col min="16122" max="16122" width="8.109375" style="80" customWidth="1"/>
    <col min="16123" max="16123" width="7.109375" style="80" customWidth="1"/>
    <col min="16124" max="16124" width="7.88671875" style="80" customWidth="1"/>
    <col min="16125" max="16125" width="7" style="80" customWidth="1"/>
    <col min="16126" max="16128" width="6.88671875" style="80" customWidth="1"/>
    <col min="16129" max="16129" width="6.33203125" style="80" customWidth="1"/>
    <col min="16130" max="16132" width="7.88671875" style="80" customWidth="1"/>
    <col min="16133" max="16133" width="7.109375" style="80" customWidth="1"/>
    <col min="16134" max="16135" width="5.5546875" style="80" customWidth="1"/>
    <col min="16136" max="16136" width="14.109375" style="80" customWidth="1"/>
    <col min="16137" max="16137" width="16.109375" style="80" customWidth="1"/>
    <col min="16138" max="16138" width="11.88671875" style="80" customWidth="1"/>
    <col min="16139" max="16370" width="8.88671875" style="80"/>
    <col min="16371" max="16384" width="9.109375" style="80" customWidth="1"/>
  </cols>
  <sheetData>
    <row r="1" spans="1:22" x14ac:dyDescent="0.25">
      <c r="A1" s="234"/>
      <c r="B1" s="234"/>
      <c r="C1" s="100"/>
      <c r="D1" s="101"/>
      <c r="E1" s="235"/>
      <c r="F1" s="235"/>
      <c r="G1" s="235"/>
      <c r="H1" s="235"/>
      <c r="I1" s="235"/>
      <c r="J1" s="235"/>
      <c r="K1" s="235"/>
      <c r="L1" s="235"/>
      <c r="M1" s="235"/>
      <c r="N1" s="235"/>
      <c r="O1" s="235" t="s">
        <v>349</v>
      </c>
      <c r="P1" s="235"/>
      <c r="Q1" s="235"/>
      <c r="R1" s="235"/>
    </row>
    <row r="2" spans="1:22" x14ac:dyDescent="0.25">
      <c r="A2" s="236" t="s">
        <v>111</v>
      </c>
      <c r="B2" s="236"/>
      <c r="C2" s="236"/>
      <c r="D2" s="236"/>
      <c r="E2" s="236"/>
      <c r="F2" s="236"/>
      <c r="G2" s="236"/>
      <c r="H2" s="236"/>
      <c r="I2" s="236"/>
      <c r="J2" s="236"/>
      <c r="K2" s="236"/>
      <c r="L2" s="236"/>
      <c r="M2" s="236"/>
      <c r="N2" s="236"/>
      <c r="O2" s="236"/>
      <c r="P2" s="236"/>
      <c r="Q2" s="236"/>
      <c r="R2" s="236"/>
    </row>
    <row r="3" spans="1:22" s="102" customFormat="1" x14ac:dyDescent="0.25">
      <c r="A3" s="237" t="s">
        <v>353</v>
      </c>
      <c r="B3" s="237"/>
      <c r="C3" s="237"/>
      <c r="D3" s="237"/>
      <c r="E3" s="237"/>
      <c r="F3" s="237"/>
      <c r="G3" s="237"/>
      <c r="H3" s="237"/>
      <c r="I3" s="237"/>
      <c r="J3" s="237"/>
      <c r="K3" s="237"/>
      <c r="L3" s="237"/>
      <c r="M3" s="237"/>
      <c r="N3" s="237"/>
      <c r="O3" s="237"/>
      <c r="P3" s="237"/>
      <c r="Q3" s="237"/>
      <c r="R3" s="237"/>
    </row>
    <row r="4" spans="1:22" x14ac:dyDescent="0.25">
      <c r="B4" s="68"/>
      <c r="M4" s="104"/>
      <c r="N4" s="233" t="s">
        <v>202</v>
      </c>
      <c r="O4" s="233"/>
      <c r="P4" s="233"/>
      <c r="Q4" s="233"/>
      <c r="R4" s="233"/>
    </row>
    <row r="5" spans="1:22" s="100" customFormat="1" ht="28.5" customHeight="1" x14ac:dyDescent="0.25">
      <c r="A5" s="227" t="s">
        <v>147</v>
      </c>
      <c r="B5" s="227" t="s">
        <v>8</v>
      </c>
      <c r="C5" s="228" t="s">
        <v>103</v>
      </c>
      <c r="D5" s="227" t="s">
        <v>104</v>
      </c>
      <c r="E5" s="232" t="s">
        <v>105</v>
      </c>
      <c r="F5" s="232"/>
      <c r="G5" s="232"/>
      <c r="H5" s="232"/>
      <c r="I5" s="232" t="s">
        <v>357</v>
      </c>
      <c r="J5" s="232"/>
      <c r="K5" s="232"/>
      <c r="L5" s="232"/>
      <c r="M5" s="232" t="s">
        <v>358</v>
      </c>
      <c r="N5" s="232"/>
      <c r="O5" s="232"/>
      <c r="P5" s="232"/>
      <c r="Q5" s="231" t="s">
        <v>106</v>
      </c>
      <c r="R5" s="231" t="s">
        <v>107</v>
      </c>
    </row>
    <row r="6" spans="1:22" s="100" customFormat="1" ht="18" customHeight="1" x14ac:dyDescent="0.25">
      <c r="A6" s="227"/>
      <c r="B6" s="227"/>
      <c r="C6" s="229"/>
      <c r="D6" s="227"/>
      <c r="E6" s="232" t="s">
        <v>108</v>
      </c>
      <c r="F6" s="232" t="s">
        <v>1</v>
      </c>
      <c r="G6" s="232"/>
      <c r="H6" s="232"/>
      <c r="I6" s="232" t="s">
        <v>108</v>
      </c>
      <c r="J6" s="232" t="s">
        <v>1</v>
      </c>
      <c r="K6" s="232"/>
      <c r="L6" s="232"/>
      <c r="M6" s="232" t="s">
        <v>108</v>
      </c>
      <c r="N6" s="232" t="s">
        <v>1</v>
      </c>
      <c r="O6" s="232"/>
      <c r="P6" s="232"/>
      <c r="Q6" s="231"/>
      <c r="R6" s="231"/>
    </row>
    <row r="7" spans="1:22" s="100" customFormat="1" ht="43.95" customHeight="1" x14ac:dyDescent="0.25">
      <c r="A7" s="227"/>
      <c r="B7" s="227"/>
      <c r="C7" s="230"/>
      <c r="D7" s="227"/>
      <c r="E7" s="232"/>
      <c r="F7" s="105" t="s">
        <v>109</v>
      </c>
      <c r="G7" s="105" t="s">
        <v>110</v>
      </c>
      <c r="H7" s="105" t="s">
        <v>112</v>
      </c>
      <c r="I7" s="232"/>
      <c r="J7" s="105" t="s">
        <v>109</v>
      </c>
      <c r="K7" s="105" t="s">
        <v>110</v>
      </c>
      <c r="L7" s="105" t="s">
        <v>112</v>
      </c>
      <c r="M7" s="232"/>
      <c r="N7" s="105" t="s">
        <v>109</v>
      </c>
      <c r="O7" s="105" t="s">
        <v>110</v>
      </c>
      <c r="P7" s="105" t="s">
        <v>112</v>
      </c>
      <c r="Q7" s="231"/>
      <c r="R7" s="231"/>
    </row>
    <row r="8" spans="1:22" s="108" customFormat="1" ht="19.95" customHeight="1" x14ac:dyDescent="0.25">
      <c r="A8" s="277"/>
      <c r="B8" s="176" t="s">
        <v>3</v>
      </c>
      <c r="C8" s="176"/>
      <c r="D8" s="176"/>
      <c r="E8" s="278">
        <f>SUM(E9:E40)</f>
        <v>170100.726562</v>
      </c>
      <c r="F8" s="278">
        <f t="shared" ref="F8:P8" si="0">SUM(F9:F40)</f>
        <v>11031.346909</v>
      </c>
      <c r="G8" s="278">
        <f t="shared" si="0"/>
        <v>134422.25077100002</v>
      </c>
      <c r="H8" s="278">
        <f t="shared" si="0"/>
        <v>23995.383310999998</v>
      </c>
      <c r="I8" s="278">
        <f t="shared" si="0"/>
        <v>140909.54739499997</v>
      </c>
      <c r="J8" s="278">
        <f t="shared" si="0"/>
        <v>11453.556397999999</v>
      </c>
      <c r="K8" s="278">
        <f t="shared" si="0"/>
        <v>115267.213011</v>
      </c>
      <c r="L8" s="278">
        <f t="shared" si="0"/>
        <v>13673.477986</v>
      </c>
      <c r="M8" s="278">
        <f>SUM(M9:M40)</f>
        <v>29191.179166999998</v>
      </c>
      <c r="N8" s="278">
        <f t="shared" si="0"/>
        <v>300.29051099999998</v>
      </c>
      <c r="O8" s="278">
        <f t="shared" si="0"/>
        <v>19155.038550999998</v>
      </c>
      <c r="P8" s="278">
        <f t="shared" si="0"/>
        <v>8122.7330199999997</v>
      </c>
      <c r="Q8" s="106"/>
      <c r="R8" s="106"/>
      <c r="S8" s="99"/>
      <c r="T8" s="107"/>
      <c r="U8" s="107"/>
      <c r="V8" s="107"/>
    </row>
    <row r="9" spans="1:22" ht="50.4" customHeight="1" x14ac:dyDescent="0.25">
      <c r="A9" s="279">
        <v>1</v>
      </c>
      <c r="B9" s="280" t="s">
        <v>148</v>
      </c>
      <c r="C9" s="281" t="s">
        <v>156</v>
      </c>
      <c r="D9" s="279" t="s">
        <v>197</v>
      </c>
      <c r="E9" s="282">
        <v>921.81692899999996</v>
      </c>
      <c r="F9" s="282"/>
      <c r="G9" s="282">
        <v>921.81692899999996</v>
      </c>
      <c r="H9" s="282"/>
      <c r="I9" s="282">
        <v>849</v>
      </c>
      <c r="J9" s="282"/>
      <c r="K9" s="282">
        <v>849</v>
      </c>
      <c r="L9" s="282"/>
      <c r="M9" s="282">
        <v>72.816929000000002</v>
      </c>
      <c r="N9" s="282"/>
      <c r="O9" s="282">
        <v>72.816929000000002</v>
      </c>
      <c r="P9" s="282"/>
      <c r="Q9" s="87"/>
      <c r="R9" s="87"/>
      <c r="S9" s="99"/>
    </row>
    <row r="10" spans="1:22" ht="33.6" customHeight="1" x14ac:dyDescent="0.25">
      <c r="A10" s="279">
        <v>2</v>
      </c>
      <c r="B10" s="280" t="s">
        <v>149</v>
      </c>
      <c r="C10" s="281" t="s">
        <v>157</v>
      </c>
      <c r="D10" s="279" t="s">
        <v>136</v>
      </c>
      <c r="E10" s="282">
        <v>3060.9586680000002</v>
      </c>
      <c r="F10" s="282"/>
      <c r="G10" s="282">
        <v>3060.9586680000002</v>
      </c>
      <c r="H10" s="282"/>
      <c r="I10" s="282">
        <v>3011.234011</v>
      </c>
      <c r="J10" s="282"/>
      <c r="K10" s="282">
        <v>3011.234011</v>
      </c>
      <c r="L10" s="282"/>
      <c r="M10" s="282">
        <v>49.724657000000001</v>
      </c>
      <c r="N10" s="282"/>
      <c r="O10" s="282">
        <v>49.724657000000001</v>
      </c>
      <c r="P10" s="282"/>
      <c r="Q10" s="87"/>
      <c r="R10" s="87"/>
      <c r="S10" s="99"/>
    </row>
    <row r="11" spans="1:22" ht="61.2" customHeight="1" x14ac:dyDescent="0.25">
      <c r="A11" s="279">
        <v>3</v>
      </c>
      <c r="B11" s="280" t="s">
        <v>150</v>
      </c>
      <c r="C11" s="281" t="s">
        <v>158</v>
      </c>
      <c r="D11" s="279" t="s">
        <v>121</v>
      </c>
      <c r="E11" s="282">
        <v>14447.218999999999</v>
      </c>
      <c r="F11" s="283"/>
      <c r="G11" s="282">
        <v>14447.218999999999</v>
      </c>
      <c r="H11" s="282"/>
      <c r="I11" s="282">
        <v>13503</v>
      </c>
      <c r="J11" s="282"/>
      <c r="K11" s="282">
        <v>13503</v>
      </c>
      <c r="L11" s="282"/>
      <c r="M11" s="282">
        <v>944.21900000000005</v>
      </c>
      <c r="N11" s="282"/>
      <c r="O11" s="282">
        <v>944.21900000000005</v>
      </c>
      <c r="P11" s="282"/>
      <c r="Q11" s="87"/>
      <c r="R11" s="87"/>
      <c r="S11" s="99"/>
    </row>
    <row r="12" spans="1:22" ht="27.6" x14ac:dyDescent="0.25">
      <c r="A12" s="279">
        <v>4</v>
      </c>
      <c r="B12" s="280" t="s">
        <v>151</v>
      </c>
      <c r="C12" s="281" t="s">
        <v>159</v>
      </c>
      <c r="D12" s="284" t="s">
        <v>121</v>
      </c>
      <c r="E12" s="282">
        <v>7927.308661</v>
      </c>
      <c r="F12" s="283"/>
      <c r="G12" s="282">
        <v>7927.308661</v>
      </c>
      <c r="H12" s="282"/>
      <c r="I12" s="282">
        <v>6400</v>
      </c>
      <c r="J12" s="282"/>
      <c r="K12" s="282">
        <v>6400</v>
      </c>
      <c r="L12" s="282"/>
      <c r="M12" s="282">
        <v>1527.308661</v>
      </c>
      <c r="N12" s="282"/>
      <c r="O12" s="282">
        <v>1527.308661</v>
      </c>
      <c r="P12" s="282"/>
      <c r="Q12" s="87"/>
      <c r="R12" s="87"/>
      <c r="S12" s="99"/>
    </row>
    <row r="13" spans="1:22" ht="45.6" customHeight="1" x14ac:dyDescent="0.25">
      <c r="A13" s="279">
        <v>5</v>
      </c>
      <c r="B13" s="280" t="s">
        <v>152</v>
      </c>
      <c r="C13" s="281" t="s">
        <v>160</v>
      </c>
      <c r="D13" s="279" t="s">
        <v>136</v>
      </c>
      <c r="E13" s="282">
        <v>1050.1477910000001</v>
      </c>
      <c r="F13" s="283" t="s">
        <v>203</v>
      </c>
      <c r="G13" s="283">
        <v>327.64699999999999</v>
      </c>
      <c r="H13" s="282"/>
      <c r="I13" s="282">
        <v>949.37900000000002</v>
      </c>
      <c r="J13" s="282">
        <v>722.5</v>
      </c>
      <c r="K13" s="282">
        <f>I13-J13</f>
        <v>226.87900000000002</v>
      </c>
      <c r="L13" s="282"/>
      <c r="M13" s="282">
        <v>100.76879099999999</v>
      </c>
      <c r="N13" s="282"/>
      <c r="O13" s="282">
        <v>100.76879099999999</v>
      </c>
      <c r="P13" s="282"/>
      <c r="Q13" s="87"/>
      <c r="R13" s="87"/>
      <c r="S13" s="99"/>
    </row>
    <row r="14" spans="1:22" ht="47.4" customHeight="1" x14ac:dyDescent="0.25">
      <c r="A14" s="279">
        <v>6</v>
      </c>
      <c r="B14" s="280" t="s">
        <v>153</v>
      </c>
      <c r="C14" s="281" t="s">
        <v>161</v>
      </c>
      <c r="D14" s="284" t="s">
        <v>198</v>
      </c>
      <c r="E14" s="282">
        <v>2983.6763369999999</v>
      </c>
      <c r="F14" s="282"/>
      <c r="G14" s="282">
        <v>2983.6763369999999</v>
      </c>
      <c r="H14" s="282"/>
      <c r="I14" s="282">
        <v>2697.1</v>
      </c>
      <c r="J14" s="282"/>
      <c r="K14" s="282">
        <v>2697.1</v>
      </c>
      <c r="L14" s="282"/>
      <c r="M14" s="282">
        <v>286.57633700000002</v>
      </c>
      <c r="N14" s="282"/>
      <c r="O14" s="282">
        <v>286.57633700000002</v>
      </c>
      <c r="P14" s="282"/>
      <c r="Q14" s="87"/>
      <c r="R14" s="87"/>
      <c r="S14" s="99"/>
    </row>
    <row r="15" spans="1:22" ht="51" customHeight="1" x14ac:dyDescent="0.25">
      <c r="A15" s="279">
        <v>7</v>
      </c>
      <c r="B15" s="280" t="s">
        <v>154</v>
      </c>
      <c r="C15" s="281" t="s">
        <v>162</v>
      </c>
      <c r="D15" s="279" t="s">
        <v>133</v>
      </c>
      <c r="E15" s="282">
        <v>2497.5074209999998</v>
      </c>
      <c r="F15" s="283"/>
      <c r="G15" s="282"/>
      <c r="H15" s="282">
        <v>2497.5074209999998</v>
      </c>
      <c r="I15" s="282">
        <v>2340.267421</v>
      </c>
      <c r="J15" s="282"/>
      <c r="K15" s="282"/>
      <c r="L15" s="282">
        <v>2340.267421</v>
      </c>
      <c r="M15" s="282">
        <v>157.24</v>
      </c>
      <c r="N15" s="282"/>
      <c r="O15" s="282"/>
      <c r="P15" s="282"/>
      <c r="Q15" s="87"/>
      <c r="R15" s="87"/>
      <c r="S15" s="99"/>
    </row>
    <row r="16" spans="1:22" ht="65.400000000000006" customHeight="1" x14ac:dyDescent="0.25">
      <c r="A16" s="279">
        <v>8</v>
      </c>
      <c r="B16" s="280" t="s">
        <v>155</v>
      </c>
      <c r="C16" s="281" t="s">
        <v>163</v>
      </c>
      <c r="D16" s="279" t="s">
        <v>123</v>
      </c>
      <c r="E16" s="282">
        <v>8874.741</v>
      </c>
      <c r="F16" s="283"/>
      <c r="G16" s="282"/>
      <c r="H16" s="282">
        <v>8874.741</v>
      </c>
      <c r="I16" s="282">
        <v>8000</v>
      </c>
      <c r="J16" s="282"/>
      <c r="K16" s="282"/>
      <c r="L16" s="282">
        <v>8000</v>
      </c>
      <c r="M16" s="282">
        <v>874.74099999999999</v>
      </c>
      <c r="N16" s="282"/>
      <c r="O16" s="282"/>
      <c r="P16" s="282"/>
      <c r="Q16" s="87"/>
      <c r="R16" s="87"/>
      <c r="S16" s="99"/>
    </row>
    <row r="17" spans="1:19" ht="55.2" x14ac:dyDescent="0.25">
      <c r="A17" s="279">
        <v>9</v>
      </c>
      <c r="B17" s="280" t="s">
        <v>37</v>
      </c>
      <c r="C17" s="281" t="s">
        <v>164</v>
      </c>
      <c r="D17" s="279" t="s">
        <v>133</v>
      </c>
      <c r="E17" s="282">
        <v>1803.916563</v>
      </c>
      <c r="F17" s="283"/>
      <c r="G17" s="282"/>
      <c r="H17" s="282">
        <v>1803.916563</v>
      </c>
      <c r="I17" s="282">
        <v>1200</v>
      </c>
      <c r="J17" s="282"/>
      <c r="K17" s="282"/>
      <c r="L17" s="282">
        <v>1200</v>
      </c>
      <c r="M17" s="282">
        <v>603.916563</v>
      </c>
      <c r="N17" s="282"/>
      <c r="O17" s="282"/>
      <c r="P17" s="282"/>
      <c r="Q17" s="87"/>
      <c r="R17" s="87"/>
      <c r="S17" s="99"/>
    </row>
    <row r="18" spans="1:19" ht="41.4" x14ac:dyDescent="0.25">
      <c r="A18" s="279">
        <v>10</v>
      </c>
      <c r="B18" s="280" t="s">
        <v>17</v>
      </c>
      <c r="C18" s="281" t="s">
        <v>165</v>
      </c>
      <c r="D18" s="284" t="s">
        <v>122</v>
      </c>
      <c r="E18" s="282">
        <v>21995.137025</v>
      </c>
      <c r="F18" s="285"/>
      <c r="G18" s="285">
        <v>19800</v>
      </c>
      <c r="H18" s="282">
        <f>E18-G18</f>
        <v>2195.137025</v>
      </c>
      <c r="I18" s="282">
        <v>17800</v>
      </c>
      <c r="J18" s="282"/>
      <c r="K18" s="282">
        <v>17800</v>
      </c>
      <c r="L18" s="282"/>
      <c r="M18" s="282">
        <v>4195.137025</v>
      </c>
      <c r="N18" s="282"/>
      <c r="O18" s="286">
        <f>G18-K18</f>
        <v>2000</v>
      </c>
      <c r="P18" s="282">
        <f>H18-L18</f>
        <v>2195.137025</v>
      </c>
      <c r="Q18" s="87"/>
      <c r="R18" s="87"/>
      <c r="S18" s="99"/>
    </row>
    <row r="19" spans="1:19" ht="57.6" customHeight="1" x14ac:dyDescent="0.25">
      <c r="A19" s="279">
        <v>11</v>
      </c>
      <c r="B19" s="280" t="s">
        <v>18</v>
      </c>
      <c r="C19" s="281" t="s">
        <v>166</v>
      </c>
      <c r="D19" s="284" t="s">
        <v>123</v>
      </c>
      <c r="E19" s="282">
        <v>17929.272461</v>
      </c>
      <c r="F19" s="282"/>
      <c r="G19" s="283">
        <v>16200</v>
      </c>
      <c r="H19" s="282">
        <v>1800</v>
      </c>
      <c r="I19" s="283">
        <v>14600</v>
      </c>
      <c r="J19" s="282"/>
      <c r="K19" s="283">
        <v>14600</v>
      </c>
      <c r="L19" s="282"/>
      <c r="M19" s="282">
        <v>3329.272461</v>
      </c>
      <c r="N19" s="282"/>
      <c r="O19" s="286">
        <f>G19-K19</f>
        <v>1600</v>
      </c>
      <c r="P19" s="282">
        <v>1800</v>
      </c>
      <c r="Q19" s="87"/>
      <c r="R19" s="87"/>
      <c r="S19" s="99"/>
    </row>
    <row r="20" spans="1:19" ht="57.6" customHeight="1" x14ac:dyDescent="0.25">
      <c r="A20" s="279">
        <v>12</v>
      </c>
      <c r="B20" s="280" t="s">
        <v>20</v>
      </c>
      <c r="C20" s="281" t="s">
        <v>167</v>
      </c>
      <c r="D20" s="284" t="s">
        <v>124</v>
      </c>
      <c r="E20" s="282">
        <v>20898.595056999999</v>
      </c>
      <c r="F20" s="282"/>
      <c r="G20" s="282">
        <v>20898.595056999999</v>
      </c>
      <c r="H20" s="282"/>
      <c r="I20" s="283">
        <v>18850</v>
      </c>
      <c r="J20" s="283"/>
      <c r="K20" s="283">
        <v>18850</v>
      </c>
      <c r="L20" s="282"/>
      <c r="M20" s="282">
        <v>2048.595057</v>
      </c>
      <c r="N20" s="282"/>
      <c r="O20" s="282">
        <v>2048.595057</v>
      </c>
      <c r="P20" s="282"/>
      <c r="Q20" s="87"/>
      <c r="R20" s="87"/>
      <c r="S20" s="99"/>
    </row>
    <row r="21" spans="1:19" ht="31.95" customHeight="1" x14ac:dyDescent="0.25">
      <c r="A21" s="279">
        <v>13</v>
      </c>
      <c r="B21" s="280" t="s">
        <v>21</v>
      </c>
      <c r="C21" s="281" t="s">
        <v>168</v>
      </c>
      <c r="D21" s="279" t="s">
        <v>125</v>
      </c>
      <c r="E21" s="282">
        <v>7999.086722</v>
      </c>
      <c r="F21" s="283"/>
      <c r="G21" s="282">
        <v>7999.086722</v>
      </c>
      <c r="H21" s="282"/>
      <c r="I21" s="283">
        <v>4680</v>
      </c>
      <c r="J21" s="282"/>
      <c r="K21" s="283">
        <v>4680</v>
      </c>
      <c r="L21" s="282"/>
      <c r="M21" s="282">
        <v>3319.086722</v>
      </c>
      <c r="N21" s="282"/>
      <c r="O21" s="282">
        <v>3319.086722</v>
      </c>
      <c r="P21" s="282"/>
      <c r="Q21" s="87"/>
      <c r="R21" s="87"/>
      <c r="S21" s="99"/>
    </row>
    <row r="22" spans="1:19" ht="27.6" x14ac:dyDescent="0.25">
      <c r="A22" s="279">
        <v>14</v>
      </c>
      <c r="B22" s="280" t="s">
        <v>24</v>
      </c>
      <c r="C22" s="281" t="s">
        <v>169</v>
      </c>
      <c r="D22" s="284" t="s">
        <v>123</v>
      </c>
      <c r="E22" s="282">
        <v>4938.9429559999999</v>
      </c>
      <c r="F22" s="283"/>
      <c r="G22" s="282">
        <v>4938.9429559999999</v>
      </c>
      <c r="H22" s="282"/>
      <c r="I22" s="283">
        <v>4000</v>
      </c>
      <c r="J22" s="282"/>
      <c r="K22" s="283">
        <v>4000</v>
      </c>
      <c r="L22" s="282"/>
      <c r="M22" s="282">
        <v>938.94295599999998</v>
      </c>
      <c r="N22" s="282"/>
      <c r="O22" s="282">
        <v>938.94295599999998</v>
      </c>
      <c r="P22" s="282"/>
      <c r="Q22" s="87"/>
      <c r="R22" s="87"/>
      <c r="S22" s="99"/>
    </row>
    <row r="23" spans="1:19" ht="27.6" x14ac:dyDescent="0.25">
      <c r="A23" s="279">
        <v>15</v>
      </c>
      <c r="B23" s="280" t="s">
        <v>26</v>
      </c>
      <c r="C23" s="281" t="s">
        <v>170</v>
      </c>
      <c r="D23" s="279" t="s">
        <v>126</v>
      </c>
      <c r="E23" s="282">
        <v>13448.657057</v>
      </c>
      <c r="F23" s="283"/>
      <c r="G23" s="282">
        <v>13448.657057</v>
      </c>
      <c r="H23" s="282"/>
      <c r="I23" s="283">
        <v>8400</v>
      </c>
      <c r="J23" s="282"/>
      <c r="K23" s="283">
        <v>8400</v>
      </c>
      <c r="L23" s="282"/>
      <c r="M23" s="282">
        <v>5048.6570570000003</v>
      </c>
      <c r="N23" s="282"/>
      <c r="O23" s="282">
        <v>5048.6570570000003</v>
      </c>
      <c r="P23" s="282"/>
      <c r="Q23" s="87"/>
      <c r="R23" s="87"/>
      <c r="S23" s="99"/>
    </row>
    <row r="24" spans="1:19" ht="61.2" customHeight="1" x14ac:dyDescent="0.25">
      <c r="A24" s="279">
        <v>16</v>
      </c>
      <c r="B24" s="280" t="s">
        <v>27</v>
      </c>
      <c r="C24" s="281" t="s">
        <v>171</v>
      </c>
      <c r="D24" s="284" t="s">
        <v>126</v>
      </c>
      <c r="E24" s="282">
        <v>11494.367999</v>
      </c>
      <c r="F24" s="283"/>
      <c r="G24" s="282">
        <v>11494.367999</v>
      </c>
      <c r="H24" s="282"/>
      <c r="I24" s="283">
        <v>11100</v>
      </c>
      <c r="J24" s="282"/>
      <c r="K24" s="283">
        <v>11100</v>
      </c>
      <c r="L24" s="282"/>
      <c r="M24" s="282">
        <v>394.367999</v>
      </c>
      <c r="N24" s="282"/>
      <c r="O24" s="282">
        <v>394.367999</v>
      </c>
      <c r="P24" s="282"/>
      <c r="Q24" s="87"/>
      <c r="R24" s="87"/>
      <c r="S24" s="99"/>
    </row>
    <row r="25" spans="1:19" ht="34.200000000000003" customHeight="1" x14ac:dyDescent="0.25">
      <c r="A25" s="279">
        <v>17</v>
      </c>
      <c r="B25" s="280" t="s">
        <v>29</v>
      </c>
      <c r="C25" s="281" t="s">
        <v>172</v>
      </c>
      <c r="D25" s="284" t="s">
        <v>123</v>
      </c>
      <c r="E25" s="282">
        <v>8775.6772650000003</v>
      </c>
      <c r="F25" s="283"/>
      <c r="G25" s="282">
        <v>8775.6772650000003</v>
      </c>
      <c r="H25" s="282"/>
      <c r="I25" s="283">
        <v>8000</v>
      </c>
      <c r="J25" s="282"/>
      <c r="K25" s="283">
        <v>8000</v>
      </c>
      <c r="L25" s="282"/>
      <c r="M25" s="282">
        <v>775.67726500000003</v>
      </c>
      <c r="N25" s="282"/>
      <c r="O25" s="282">
        <v>775.67726500000003</v>
      </c>
      <c r="P25" s="282"/>
      <c r="Q25" s="87"/>
      <c r="R25" s="87"/>
      <c r="S25" s="99"/>
    </row>
    <row r="26" spans="1:19" ht="41.4" x14ac:dyDescent="0.25">
      <c r="A26" s="279">
        <v>18</v>
      </c>
      <c r="B26" s="280" t="s">
        <v>30</v>
      </c>
      <c r="C26" s="281" t="s">
        <v>173</v>
      </c>
      <c r="D26" s="284" t="s">
        <v>126</v>
      </c>
      <c r="E26" s="282">
        <v>1994.723311</v>
      </c>
      <c r="F26" s="283"/>
      <c r="G26" s="287"/>
      <c r="H26" s="282">
        <v>1994.723311</v>
      </c>
      <c r="I26" s="282">
        <v>0</v>
      </c>
      <c r="J26" s="282"/>
      <c r="K26" s="282"/>
      <c r="L26" s="282"/>
      <c r="M26" s="282">
        <v>1994.723311</v>
      </c>
      <c r="N26" s="282"/>
      <c r="O26" s="282"/>
      <c r="P26" s="282">
        <v>1994.723311</v>
      </c>
      <c r="Q26" s="87"/>
      <c r="R26" s="87"/>
      <c r="S26" s="99"/>
    </row>
    <row r="27" spans="1:19" ht="46.95" customHeight="1" x14ac:dyDescent="0.25">
      <c r="A27" s="279">
        <v>19</v>
      </c>
      <c r="B27" s="280" t="s">
        <v>31</v>
      </c>
      <c r="C27" s="281" t="s">
        <v>174</v>
      </c>
      <c r="D27" s="284" t="s">
        <v>126</v>
      </c>
      <c r="E27" s="282">
        <v>1990.582699</v>
      </c>
      <c r="F27" s="283"/>
      <c r="G27" s="282"/>
      <c r="H27" s="282">
        <v>1990.582699</v>
      </c>
      <c r="I27" s="282">
        <v>0</v>
      </c>
      <c r="J27" s="282"/>
      <c r="K27" s="282"/>
      <c r="L27" s="282"/>
      <c r="M27" s="282">
        <v>1990.582699</v>
      </c>
      <c r="N27" s="282"/>
      <c r="O27" s="282"/>
      <c r="P27" s="282">
        <v>1990.582699</v>
      </c>
      <c r="Q27" s="87"/>
      <c r="R27" s="87"/>
      <c r="S27" s="99"/>
    </row>
    <row r="28" spans="1:19" ht="33" customHeight="1" x14ac:dyDescent="0.25">
      <c r="A28" s="279">
        <v>20</v>
      </c>
      <c r="B28" s="280" t="s">
        <v>175</v>
      </c>
      <c r="C28" s="281" t="s">
        <v>177</v>
      </c>
      <c r="D28" s="279" t="s">
        <v>133</v>
      </c>
      <c r="E28" s="282">
        <v>299.61386299999998</v>
      </c>
      <c r="F28" s="283"/>
      <c r="G28" s="282"/>
      <c r="H28" s="282">
        <v>299.61386299999998</v>
      </c>
      <c r="I28" s="282">
        <v>289.82</v>
      </c>
      <c r="J28" s="282"/>
      <c r="K28" s="282"/>
      <c r="L28" s="282">
        <v>289.82</v>
      </c>
      <c r="M28" s="282">
        <v>9.793863</v>
      </c>
      <c r="N28" s="282"/>
      <c r="O28" s="282"/>
      <c r="P28" s="282">
        <v>9.793863</v>
      </c>
      <c r="Q28" s="87"/>
      <c r="R28" s="87"/>
      <c r="S28" s="99"/>
    </row>
    <row r="29" spans="1:19" ht="37.200000000000003" customHeight="1" x14ac:dyDescent="0.25">
      <c r="A29" s="279">
        <v>21</v>
      </c>
      <c r="B29" s="280" t="s">
        <v>176</v>
      </c>
      <c r="C29" s="281" t="s">
        <v>178</v>
      </c>
      <c r="D29" s="279" t="s">
        <v>133</v>
      </c>
      <c r="E29" s="282">
        <v>1198.237674</v>
      </c>
      <c r="F29" s="283"/>
      <c r="G29" s="282"/>
      <c r="H29" s="282">
        <v>1198.237674</v>
      </c>
      <c r="I29" s="282">
        <v>1188.5539779999999</v>
      </c>
      <c r="J29" s="282"/>
      <c r="K29" s="282"/>
      <c r="L29" s="282">
        <v>1188.5539779999999</v>
      </c>
      <c r="M29" s="282">
        <v>9.6836959999999994</v>
      </c>
      <c r="N29" s="282"/>
      <c r="O29" s="282"/>
      <c r="P29" s="282">
        <v>9.6836959999999994</v>
      </c>
      <c r="Q29" s="87"/>
      <c r="R29" s="87"/>
      <c r="S29" s="99"/>
    </row>
    <row r="30" spans="1:19" ht="45" customHeight="1" x14ac:dyDescent="0.25">
      <c r="A30" s="279">
        <v>22</v>
      </c>
      <c r="B30" s="280" t="s">
        <v>179</v>
      </c>
      <c r="C30" s="281" t="s">
        <v>180</v>
      </c>
      <c r="D30" s="279" t="s">
        <v>133</v>
      </c>
      <c r="E30" s="282">
        <v>504.17079200000001</v>
      </c>
      <c r="F30" s="282">
        <v>504.17079200000001</v>
      </c>
      <c r="G30" s="282"/>
      <c r="H30" s="282"/>
      <c r="I30" s="283">
        <v>500</v>
      </c>
      <c r="J30" s="283">
        <v>500</v>
      </c>
      <c r="K30" s="282"/>
      <c r="L30" s="282"/>
      <c r="M30" s="282">
        <v>4.1707919999999996</v>
      </c>
      <c r="N30" s="282">
        <v>4.1707919999999996</v>
      </c>
      <c r="O30" s="282"/>
      <c r="P30" s="282"/>
      <c r="Q30" s="87"/>
      <c r="R30" s="87"/>
      <c r="S30" s="99"/>
    </row>
    <row r="31" spans="1:19" ht="36" customHeight="1" x14ac:dyDescent="0.25">
      <c r="A31" s="279">
        <v>23</v>
      </c>
      <c r="B31" s="280" t="s">
        <v>36</v>
      </c>
      <c r="C31" s="281" t="s">
        <v>269</v>
      </c>
      <c r="D31" s="279" t="s">
        <v>129</v>
      </c>
      <c r="E31" s="282">
        <v>1198.2971199999999</v>
      </c>
      <c r="F31" s="283"/>
      <c r="G31" s="282">
        <v>1198.2971199999999</v>
      </c>
      <c r="H31" s="282"/>
      <c r="I31" s="282">
        <v>1150</v>
      </c>
      <c r="J31" s="282"/>
      <c r="K31" s="282">
        <v>1150</v>
      </c>
      <c r="L31" s="282"/>
      <c r="M31" s="282">
        <v>48.29712</v>
      </c>
      <c r="N31" s="282"/>
      <c r="O31" s="282">
        <v>48.29712</v>
      </c>
      <c r="P31" s="282"/>
      <c r="Q31" s="87"/>
      <c r="R31" s="87"/>
      <c r="S31" s="99"/>
    </row>
    <row r="32" spans="1:19" ht="48" customHeight="1" x14ac:dyDescent="0.25">
      <c r="A32" s="279">
        <v>24</v>
      </c>
      <c r="B32" s="280" t="s">
        <v>181</v>
      </c>
      <c r="C32" s="281" t="s">
        <v>182</v>
      </c>
      <c r="D32" s="284" t="s">
        <v>199</v>
      </c>
      <c r="E32" s="282">
        <v>2374.472319</v>
      </c>
      <c r="F32" s="283">
        <v>2200</v>
      </c>
      <c r="G32" s="282"/>
      <c r="H32" s="282">
        <v>174.5</v>
      </c>
      <c r="I32" s="282">
        <v>2322.0659999999998</v>
      </c>
      <c r="J32" s="283">
        <v>2200</v>
      </c>
      <c r="K32" s="282"/>
      <c r="L32" s="282">
        <f>I32-J32</f>
        <v>122.0659999999998</v>
      </c>
      <c r="M32" s="282">
        <v>52.406319000000003</v>
      </c>
      <c r="N32" s="282"/>
      <c r="O32" s="282"/>
      <c r="P32" s="282">
        <v>52.406319000000003</v>
      </c>
      <c r="Q32" s="87"/>
      <c r="R32" s="87"/>
      <c r="S32" s="99"/>
    </row>
    <row r="33" spans="1:19" ht="61.2" customHeight="1" x14ac:dyDescent="0.25">
      <c r="A33" s="279">
        <v>25</v>
      </c>
      <c r="B33" s="280" t="s">
        <v>183</v>
      </c>
      <c r="C33" s="281" t="s">
        <v>184</v>
      </c>
      <c r="D33" s="284" t="s">
        <v>122</v>
      </c>
      <c r="E33" s="282">
        <v>2682.7289999999998</v>
      </c>
      <c r="F33" s="282">
        <v>2682.7289999999998</v>
      </c>
      <c r="G33" s="282"/>
      <c r="H33" s="282"/>
      <c r="I33" s="282">
        <v>2499.0419999999999</v>
      </c>
      <c r="J33" s="282">
        <v>2499.0419999999999</v>
      </c>
      <c r="K33" s="282"/>
      <c r="L33" s="282"/>
      <c r="M33" s="282">
        <v>183.68700000000001</v>
      </c>
      <c r="N33" s="282">
        <v>183.68700000000001</v>
      </c>
      <c r="O33" s="282"/>
      <c r="P33" s="282"/>
      <c r="Q33" s="87"/>
      <c r="R33" s="87"/>
      <c r="S33" s="99"/>
    </row>
    <row r="34" spans="1:19" ht="48" customHeight="1" x14ac:dyDescent="0.25">
      <c r="A34" s="279">
        <v>26</v>
      </c>
      <c r="B34" s="280" t="s">
        <v>185</v>
      </c>
      <c r="C34" s="281" t="s">
        <v>186</v>
      </c>
      <c r="D34" s="279" t="s">
        <v>200</v>
      </c>
      <c r="E34" s="282">
        <v>563.24706100000003</v>
      </c>
      <c r="F34" s="283"/>
      <c r="G34" s="282"/>
      <c r="H34" s="282">
        <v>563.24706100000003</v>
      </c>
      <c r="I34" s="282">
        <v>515.29999999999995</v>
      </c>
      <c r="J34" s="282"/>
      <c r="K34" s="282"/>
      <c r="L34" s="282"/>
      <c r="M34" s="282">
        <v>47.947060999999998</v>
      </c>
      <c r="N34" s="282"/>
      <c r="O34" s="282"/>
      <c r="P34" s="282"/>
      <c r="Q34" s="87"/>
      <c r="R34" s="87"/>
      <c r="S34" s="99"/>
    </row>
    <row r="35" spans="1:19" ht="50.4" customHeight="1" x14ac:dyDescent="0.25">
      <c r="A35" s="279">
        <v>27</v>
      </c>
      <c r="B35" s="280" t="s">
        <v>39</v>
      </c>
      <c r="C35" s="281" t="s">
        <v>188</v>
      </c>
      <c r="D35" s="284" t="s">
        <v>122</v>
      </c>
      <c r="E35" s="282">
        <v>2600.4417589999998</v>
      </c>
      <c r="F35" s="283">
        <v>2600.4417589999998</v>
      </c>
      <c r="G35" s="282"/>
      <c r="H35" s="282"/>
      <c r="I35" s="282">
        <v>2518</v>
      </c>
      <c r="J35" s="282">
        <v>2518</v>
      </c>
      <c r="K35" s="282"/>
      <c r="L35" s="282"/>
      <c r="M35" s="282">
        <v>82.441759000000005</v>
      </c>
      <c r="N35" s="282">
        <v>82.441759000000005</v>
      </c>
      <c r="O35" s="282"/>
      <c r="P35" s="282"/>
      <c r="Q35" s="87"/>
      <c r="R35" s="87"/>
      <c r="S35" s="99"/>
    </row>
    <row r="36" spans="1:19" ht="35.4" customHeight="1" x14ac:dyDescent="0.25">
      <c r="A36" s="279">
        <v>28</v>
      </c>
      <c r="B36" s="280" t="s">
        <v>187</v>
      </c>
      <c r="C36" s="281" t="s">
        <v>189</v>
      </c>
      <c r="D36" s="279" t="s">
        <v>201</v>
      </c>
      <c r="E36" s="282">
        <v>375.58315900000002</v>
      </c>
      <c r="F36" s="283"/>
      <c r="G36" s="282"/>
      <c r="H36" s="282">
        <v>375.58315900000002</v>
      </c>
      <c r="I36" s="282">
        <v>310.79433499999999</v>
      </c>
      <c r="J36" s="282"/>
      <c r="K36" s="282"/>
      <c r="L36" s="282">
        <v>310.79433499999999</v>
      </c>
      <c r="M36" s="282">
        <v>64.788824000000005</v>
      </c>
      <c r="N36" s="282"/>
      <c r="O36" s="282"/>
      <c r="P36" s="282">
        <v>64.788824000000005</v>
      </c>
      <c r="Q36" s="87"/>
      <c r="R36" s="87"/>
      <c r="S36" s="99"/>
    </row>
    <row r="37" spans="1:19" ht="49.2" customHeight="1" x14ac:dyDescent="0.25">
      <c r="A37" s="279">
        <v>29</v>
      </c>
      <c r="B37" s="280" t="s">
        <v>190</v>
      </c>
      <c r="C37" s="281" t="s">
        <v>193</v>
      </c>
      <c r="D37" s="279" t="s">
        <v>133</v>
      </c>
      <c r="E37" s="288">
        <v>499.005358</v>
      </c>
      <c r="F37" s="288">
        <v>499.005358</v>
      </c>
      <c r="G37" s="283"/>
      <c r="H37" s="282"/>
      <c r="I37" s="283">
        <f>E37-M37</f>
        <v>496.01439800000003</v>
      </c>
      <c r="J37" s="283">
        <f>F37-N37</f>
        <v>496.01439800000003</v>
      </c>
      <c r="K37" s="282"/>
      <c r="L37" s="282"/>
      <c r="M37" s="283">
        <v>2.9909599999999998</v>
      </c>
      <c r="N37" s="283">
        <v>2.9909599999999998</v>
      </c>
      <c r="O37" s="282"/>
      <c r="P37" s="282"/>
      <c r="Q37" s="87"/>
      <c r="R37" s="87"/>
      <c r="S37" s="99"/>
    </row>
    <row r="38" spans="1:19" ht="31.95" customHeight="1" x14ac:dyDescent="0.25">
      <c r="A38" s="279">
        <v>30</v>
      </c>
      <c r="B38" s="280" t="s">
        <v>268</v>
      </c>
      <c r="C38" s="281" t="s">
        <v>194</v>
      </c>
      <c r="D38" s="289" t="s">
        <v>122</v>
      </c>
      <c r="E38" s="282">
        <v>1535</v>
      </c>
      <c r="F38" s="282">
        <v>1535</v>
      </c>
      <c r="G38" s="282"/>
      <c r="H38" s="282"/>
      <c r="I38" s="283">
        <v>1518</v>
      </c>
      <c r="J38" s="283">
        <v>1518</v>
      </c>
      <c r="K38" s="282"/>
      <c r="L38" s="282"/>
      <c r="M38" s="283">
        <v>17</v>
      </c>
      <c r="N38" s="283">
        <v>17</v>
      </c>
      <c r="O38" s="282"/>
      <c r="P38" s="282"/>
      <c r="Q38" s="87"/>
      <c r="R38" s="87"/>
      <c r="S38" s="99"/>
    </row>
    <row r="39" spans="1:19" ht="27.6" x14ac:dyDescent="0.25">
      <c r="A39" s="279">
        <v>31</v>
      </c>
      <c r="B39" s="280" t="s">
        <v>191</v>
      </c>
      <c r="C39" s="281" t="s">
        <v>195</v>
      </c>
      <c r="D39" s="289" t="s">
        <v>122</v>
      </c>
      <c r="E39" s="282">
        <v>1010</v>
      </c>
      <c r="F39" s="282">
        <v>1010</v>
      </c>
      <c r="G39" s="282"/>
      <c r="H39" s="282"/>
      <c r="I39" s="283">
        <v>1000</v>
      </c>
      <c r="J39" s="283">
        <v>1000</v>
      </c>
      <c r="K39" s="282"/>
      <c r="L39" s="282"/>
      <c r="M39" s="283">
        <v>10</v>
      </c>
      <c r="N39" s="283">
        <v>10</v>
      </c>
      <c r="O39" s="282"/>
      <c r="P39" s="282"/>
      <c r="Q39" s="87"/>
      <c r="R39" s="87"/>
      <c r="S39" s="99"/>
    </row>
    <row r="40" spans="1:19" ht="36.6" customHeight="1" x14ac:dyDescent="0.25">
      <c r="A40" s="290">
        <v>32</v>
      </c>
      <c r="B40" s="291" t="s">
        <v>192</v>
      </c>
      <c r="C40" s="292" t="s">
        <v>196</v>
      </c>
      <c r="D40" s="290" t="s">
        <v>141</v>
      </c>
      <c r="E40" s="293">
        <v>227.593535</v>
      </c>
      <c r="F40" s="294"/>
      <c r="G40" s="293"/>
      <c r="H40" s="293">
        <v>227.593535</v>
      </c>
      <c r="I40" s="293">
        <v>221.97625199999999</v>
      </c>
      <c r="J40" s="293"/>
      <c r="K40" s="293"/>
      <c r="L40" s="293">
        <v>221.97625199999999</v>
      </c>
      <c r="M40" s="293">
        <f>E40-I40</f>
        <v>5.6172830000000147</v>
      </c>
      <c r="N40" s="293"/>
      <c r="O40" s="293"/>
      <c r="P40" s="293">
        <v>5.6172830000000147</v>
      </c>
      <c r="Q40" s="88"/>
      <c r="R40" s="88"/>
      <c r="S40" s="99"/>
    </row>
  </sheetData>
  <mergeCells count="21">
    <mergeCell ref="N4:R4"/>
    <mergeCell ref="A1:B1"/>
    <mergeCell ref="E1:N1"/>
    <mergeCell ref="O1:R1"/>
    <mergeCell ref="A2:R2"/>
    <mergeCell ref="A3:R3"/>
    <mergeCell ref="A5:A7"/>
    <mergeCell ref="B5:B7"/>
    <mergeCell ref="C5:C7"/>
    <mergeCell ref="D5:D7"/>
    <mergeCell ref="R5:R7"/>
    <mergeCell ref="E6:E7"/>
    <mergeCell ref="F6:H6"/>
    <mergeCell ref="I6:I7"/>
    <mergeCell ref="J6:L6"/>
    <mergeCell ref="E5:H5"/>
    <mergeCell ref="I5:L5"/>
    <mergeCell ref="M6:M7"/>
    <mergeCell ref="N6:P6"/>
    <mergeCell ref="M5:P5"/>
    <mergeCell ref="Q5:Q7"/>
  </mergeCells>
  <pageMargins left="0.6" right="0.45" top="0.4" bottom="0.4" header="0" footer="0"/>
  <pageSetup scale="61" fitToHeight="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0"/>
  <sheetViews>
    <sheetView topLeftCell="A12" zoomScaleNormal="100" workbookViewId="0">
      <selection activeCell="D15" sqref="D15"/>
    </sheetView>
  </sheetViews>
  <sheetFormatPr defaultColWidth="9" defaultRowHeight="16.8" x14ac:dyDescent="0.25"/>
  <cols>
    <col min="1" max="1" width="5" style="93" customWidth="1"/>
    <col min="2" max="2" width="38.5546875" style="94" customWidth="1"/>
    <col min="3" max="5" width="12.5546875" style="93" customWidth="1"/>
    <col min="6" max="6" width="12.5546875" style="95" customWidth="1"/>
    <col min="7" max="7" width="14.44140625" style="92" customWidth="1"/>
    <col min="8" max="8" width="14" style="96" customWidth="1"/>
    <col min="9" max="9" width="17.6640625" style="96" customWidth="1"/>
    <col min="10" max="16384" width="9" style="89"/>
  </cols>
  <sheetData>
    <row r="1" spans="1:9" s="112" customFormat="1" ht="18" x14ac:dyDescent="0.25">
      <c r="A1" s="109"/>
      <c r="B1" s="110"/>
      <c r="C1" s="109"/>
      <c r="D1" s="109"/>
      <c r="E1" s="109"/>
      <c r="F1" s="111"/>
      <c r="G1" s="109"/>
      <c r="H1" s="238" t="s">
        <v>350</v>
      </c>
      <c r="I1" s="238"/>
    </row>
    <row r="2" spans="1:9" s="112" customFormat="1" ht="20.399999999999999" customHeight="1" x14ac:dyDescent="0.25">
      <c r="A2" s="197" t="s">
        <v>118</v>
      </c>
      <c r="B2" s="197"/>
      <c r="C2" s="197"/>
      <c r="D2" s="197"/>
      <c r="E2" s="197"/>
      <c r="F2" s="197"/>
      <c r="G2" s="197"/>
      <c r="H2" s="197"/>
      <c r="I2" s="197"/>
    </row>
    <row r="3" spans="1:9" s="112" customFormat="1" ht="21" customHeight="1" x14ac:dyDescent="0.25">
      <c r="A3" s="239" t="s">
        <v>353</v>
      </c>
      <c r="B3" s="202"/>
      <c r="C3" s="202"/>
      <c r="D3" s="202"/>
      <c r="E3" s="202"/>
      <c r="F3" s="202"/>
      <c r="G3" s="202"/>
      <c r="H3" s="202"/>
      <c r="I3" s="202"/>
    </row>
    <row r="4" spans="1:9" ht="9" customHeight="1" x14ac:dyDescent="0.25"/>
    <row r="5" spans="1:9" s="90" customFormat="1" ht="15.6" x14ac:dyDescent="0.25">
      <c r="A5" s="203" t="s">
        <v>0</v>
      </c>
      <c r="B5" s="203" t="s">
        <v>8</v>
      </c>
      <c r="C5" s="203" t="s">
        <v>113</v>
      </c>
      <c r="D5" s="203" t="s">
        <v>114</v>
      </c>
      <c r="E5" s="203" t="s">
        <v>115</v>
      </c>
      <c r="F5" s="240" t="s">
        <v>116</v>
      </c>
      <c r="G5" s="203" t="s">
        <v>93</v>
      </c>
      <c r="H5" s="203" t="s">
        <v>117</v>
      </c>
      <c r="I5" s="203" t="s">
        <v>2</v>
      </c>
    </row>
    <row r="6" spans="1:9" s="90" customFormat="1" ht="51" customHeight="1" x14ac:dyDescent="0.25">
      <c r="A6" s="203" t="s">
        <v>0</v>
      </c>
      <c r="B6" s="203" t="s">
        <v>8</v>
      </c>
      <c r="C6" s="203"/>
      <c r="D6" s="203"/>
      <c r="E6" s="203"/>
      <c r="F6" s="241"/>
      <c r="G6" s="203"/>
      <c r="H6" s="203"/>
      <c r="I6" s="203"/>
    </row>
    <row r="7" spans="1:9" s="91" customFormat="1" ht="18" customHeight="1" x14ac:dyDescent="0.25">
      <c r="A7" s="245"/>
      <c r="B7" s="245" t="s">
        <v>102</v>
      </c>
      <c r="C7" s="246">
        <f>C8+C13</f>
        <v>16.54</v>
      </c>
      <c r="D7" s="246">
        <f>D8+D13</f>
        <v>5.8800000000000008</v>
      </c>
      <c r="E7" s="246">
        <f>E8+E13</f>
        <v>5.45</v>
      </c>
      <c r="F7" s="247">
        <f>E7/D7*100</f>
        <v>92.687074829931959</v>
      </c>
      <c r="G7" s="248"/>
      <c r="H7" s="249"/>
      <c r="I7" s="245"/>
    </row>
    <row r="8" spans="1:9" s="91" customFormat="1" ht="34.799999999999997" customHeight="1" x14ac:dyDescent="0.25">
      <c r="A8" s="250" t="s">
        <v>273</v>
      </c>
      <c r="B8" s="251" t="s">
        <v>243</v>
      </c>
      <c r="C8" s="252"/>
      <c r="D8" s="252"/>
      <c r="E8" s="252"/>
      <c r="F8" s="253"/>
      <c r="G8" s="254"/>
      <c r="H8" s="255"/>
      <c r="I8" s="256"/>
    </row>
    <row r="9" spans="1:9" s="91" customFormat="1" ht="15.6" x14ac:dyDescent="0.25">
      <c r="A9" s="257" t="s">
        <v>14</v>
      </c>
      <c r="B9" s="258" t="s">
        <v>244</v>
      </c>
      <c r="C9" s="257"/>
      <c r="D9" s="257"/>
      <c r="E9" s="257"/>
      <c r="F9" s="259"/>
      <c r="G9" s="257"/>
      <c r="H9" s="260"/>
      <c r="I9" s="261"/>
    </row>
    <row r="10" spans="1:9" s="92" customFormat="1" ht="15.6" x14ac:dyDescent="0.25">
      <c r="A10" s="257" t="s">
        <v>15</v>
      </c>
      <c r="B10" s="258" t="s">
        <v>245</v>
      </c>
      <c r="C10" s="257"/>
      <c r="D10" s="257"/>
      <c r="E10" s="257"/>
      <c r="F10" s="259"/>
      <c r="G10" s="257"/>
      <c r="H10" s="260"/>
      <c r="I10" s="262"/>
    </row>
    <row r="11" spans="1:9" s="92" customFormat="1" ht="15.6" x14ac:dyDescent="0.25">
      <c r="A11" s="250">
        <v>1</v>
      </c>
      <c r="B11" s="251" t="s">
        <v>246</v>
      </c>
      <c r="C11" s="257"/>
      <c r="D11" s="257"/>
      <c r="E11" s="263"/>
      <c r="F11" s="264"/>
      <c r="G11" s="257"/>
      <c r="H11" s="260"/>
      <c r="I11" s="262"/>
    </row>
    <row r="12" spans="1:9" s="92" customFormat="1" ht="15.6" x14ac:dyDescent="0.25">
      <c r="A12" s="250">
        <v>2</v>
      </c>
      <c r="B12" s="251" t="s">
        <v>247</v>
      </c>
      <c r="C12" s="257"/>
      <c r="D12" s="257"/>
      <c r="E12" s="263"/>
      <c r="F12" s="264"/>
      <c r="G12" s="257"/>
      <c r="H12" s="260"/>
      <c r="I12" s="262"/>
    </row>
    <row r="13" spans="1:9" s="92" customFormat="1" ht="33" customHeight="1" x14ac:dyDescent="0.25">
      <c r="A13" s="250" t="s">
        <v>274</v>
      </c>
      <c r="B13" s="251" t="s">
        <v>248</v>
      </c>
      <c r="C13" s="257">
        <f>C14+C18</f>
        <v>16.54</v>
      </c>
      <c r="D13" s="257">
        <f t="shared" ref="D13:E13" si="0">D14+D18</f>
        <v>5.8800000000000008</v>
      </c>
      <c r="E13" s="257">
        <f t="shared" si="0"/>
        <v>5.45</v>
      </c>
      <c r="F13" s="253">
        <f>E13/D13*100</f>
        <v>92.687074829931959</v>
      </c>
      <c r="G13" s="257"/>
      <c r="H13" s="260"/>
      <c r="I13" s="262"/>
    </row>
    <row r="14" spans="1:9" s="91" customFormat="1" ht="15.6" x14ac:dyDescent="0.25">
      <c r="A14" s="257" t="s">
        <v>14</v>
      </c>
      <c r="B14" s="258" t="s">
        <v>244</v>
      </c>
      <c r="C14" s="257">
        <f>SUM(C15:C17)</f>
        <v>11.14</v>
      </c>
      <c r="D14" s="257">
        <f t="shared" ref="D14:E14" si="1">SUM(D15:D17)</f>
        <v>0.48</v>
      </c>
      <c r="E14" s="257">
        <f t="shared" si="1"/>
        <v>0.05</v>
      </c>
      <c r="F14" s="257"/>
      <c r="G14" s="257"/>
      <c r="H14" s="260"/>
      <c r="I14" s="261"/>
    </row>
    <row r="15" spans="1:9" s="92" customFormat="1" ht="46.8" x14ac:dyDescent="0.25">
      <c r="A15" s="265">
        <v>1</v>
      </c>
      <c r="B15" s="266" t="s">
        <v>249</v>
      </c>
      <c r="C15" s="267">
        <v>1.69</v>
      </c>
      <c r="D15" s="267">
        <v>0.1</v>
      </c>
      <c r="E15" s="268">
        <v>0.05</v>
      </c>
      <c r="F15" s="259"/>
      <c r="G15" s="265" t="s">
        <v>235</v>
      </c>
      <c r="H15" s="265" t="s">
        <v>250</v>
      </c>
      <c r="I15" s="262" t="s">
        <v>251</v>
      </c>
    </row>
    <row r="16" spans="1:9" s="92" customFormat="1" ht="51" customHeight="1" x14ac:dyDescent="0.25">
      <c r="A16" s="265">
        <v>2</v>
      </c>
      <c r="B16" s="266" t="s">
        <v>252</v>
      </c>
      <c r="C16" s="269">
        <v>3.4</v>
      </c>
      <c r="D16" s="269">
        <v>0.02</v>
      </c>
      <c r="E16" s="270"/>
      <c r="F16" s="259"/>
      <c r="G16" s="265" t="s">
        <v>253</v>
      </c>
      <c r="H16" s="265" t="s">
        <v>250</v>
      </c>
      <c r="I16" s="262" t="s">
        <v>254</v>
      </c>
    </row>
    <row r="17" spans="1:9" s="92" customFormat="1" ht="62.4" x14ac:dyDescent="0.25">
      <c r="A17" s="265">
        <v>3</v>
      </c>
      <c r="B17" s="266" t="s">
        <v>255</v>
      </c>
      <c r="C17" s="269">
        <v>6.05</v>
      </c>
      <c r="D17" s="269">
        <v>0.36</v>
      </c>
      <c r="E17" s="270"/>
      <c r="F17" s="259"/>
      <c r="G17" s="265" t="s">
        <v>253</v>
      </c>
      <c r="H17" s="265" t="s">
        <v>250</v>
      </c>
      <c r="I17" s="262" t="s">
        <v>256</v>
      </c>
    </row>
    <row r="18" spans="1:9" s="92" customFormat="1" ht="15.6" x14ac:dyDescent="0.25">
      <c r="A18" s="257" t="s">
        <v>15</v>
      </c>
      <c r="B18" s="258" t="s">
        <v>245</v>
      </c>
      <c r="C18" s="257">
        <f>C19</f>
        <v>5.4</v>
      </c>
      <c r="D18" s="257">
        <f t="shared" ref="D18:E18" si="2">D19</f>
        <v>5.4</v>
      </c>
      <c r="E18" s="257">
        <f t="shared" si="2"/>
        <v>5.4</v>
      </c>
      <c r="F18" s="257"/>
      <c r="G18" s="257"/>
      <c r="H18" s="260"/>
      <c r="I18" s="262"/>
    </row>
    <row r="19" spans="1:9" s="92" customFormat="1" ht="15.6" x14ac:dyDescent="0.25">
      <c r="A19" s="250">
        <v>1</v>
      </c>
      <c r="B19" s="251" t="s">
        <v>257</v>
      </c>
      <c r="C19" s="257">
        <f>C20</f>
        <v>5.4</v>
      </c>
      <c r="D19" s="257">
        <f t="shared" ref="D19:E19" si="3">D20</f>
        <v>5.4</v>
      </c>
      <c r="E19" s="257">
        <f t="shared" si="3"/>
        <v>5.4</v>
      </c>
      <c r="F19" s="257"/>
      <c r="G19" s="257"/>
      <c r="H19" s="260"/>
      <c r="I19" s="262"/>
    </row>
    <row r="20" spans="1:9" s="92" customFormat="1" ht="95.4" customHeight="1" x14ac:dyDescent="0.25">
      <c r="A20" s="271">
        <v>1</v>
      </c>
      <c r="B20" s="272" t="s">
        <v>258</v>
      </c>
      <c r="C20" s="273">
        <v>5.4</v>
      </c>
      <c r="D20" s="273">
        <v>5.4</v>
      </c>
      <c r="E20" s="273">
        <v>5.4</v>
      </c>
      <c r="F20" s="274"/>
      <c r="G20" s="275" t="s">
        <v>259</v>
      </c>
      <c r="H20" s="271" t="s">
        <v>250</v>
      </c>
      <c r="I20" s="276" t="s">
        <v>260</v>
      </c>
    </row>
  </sheetData>
  <mergeCells count="12">
    <mergeCell ref="H1:I1"/>
    <mergeCell ref="I5:I6"/>
    <mergeCell ref="A2:I2"/>
    <mergeCell ref="A3:I3"/>
    <mergeCell ref="A5:A6"/>
    <mergeCell ref="B5:B6"/>
    <mergeCell ref="C5:C6"/>
    <mergeCell ref="D5:D6"/>
    <mergeCell ref="E5:E6"/>
    <mergeCell ref="F5:F6"/>
    <mergeCell ref="G5:G6"/>
    <mergeCell ref="H5:H6"/>
  </mergeCells>
  <pageMargins left="0.7" right="0.2" top="0.5" bottom="0.5" header="0" footer="0.05"/>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PL 1</vt:lpstr>
      <vt:lpstr>PL 2</vt:lpstr>
      <vt:lpstr>PL 3</vt:lpstr>
      <vt:lpstr>PL 4</vt:lpstr>
      <vt:lpstr>PL 5</vt:lpstr>
      <vt:lpstr>'PL 2'!Print_Area</vt:lpstr>
      <vt:lpstr>'PL 4'!Print_Area</vt:lpstr>
      <vt:lpstr>'PL 5'!Print_Area</vt:lpstr>
      <vt:lpstr>'PL 1'!Print_Titles</vt:lpstr>
      <vt:lpstr>'PL 2'!Print_Titles</vt:lpstr>
      <vt:lpstr>'PL 3'!Print_Titles</vt:lpstr>
      <vt:lpstr>'PL 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2025-10-04T02:55:02Z</cp:lastPrinted>
  <dcterms:created xsi:type="dcterms:W3CDTF">2021-03-11T16:54:12Z</dcterms:created>
  <dcterms:modified xsi:type="dcterms:W3CDTF">2025-10-04T09:09:31Z</dcterms:modified>
</cp:coreProperties>
</file>